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0.53\share\各課\水道局\経営企画課\700_ホームページ等\30_ホームページ編集\R2\020409_経営比較分析表\"/>
    </mc:Choice>
  </mc:AlternateContent>
  <workbookProtection workbookAlgorithmName="SHA-512" workbookHashValue="wDvpm7jNcvvwDfrC+vSAediyKivtMZg8x+DjCbfIet5dXhWe7CRm3SmnRgPWJRpTkyEGek8/YTs/XKLTBmAX1w==" workbookSaltValue="lpr/w0+P7wqsnljLYQ6OS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<sst xmlns="http://schemas.openxmlformats.org/spreadsheetml/2006/main" count="220" uniqueCount="108">
  <si>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</si>
  <si>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</si>
  <si>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</si>
  <si>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</si>
  <si>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</si>
  <si>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</si>
  <si>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</si>
  <si>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</si>
  <si>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</si>
  <si>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</si>
  <si>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</si>
  <si>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</si>
  <si>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</si>
  <si>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</si>
  <si>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</si>
  <si>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</si>
  <si>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</si>
  <si>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</si>
  <si>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</si>
  <si>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</si>
  <si>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</si>
  <si>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</si>
  <si>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</si>
  <si>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</si>
  <si>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</si>
  <si>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</si>
  <si>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</si>
  <si>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</si>
  <si>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</si>
  <si>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</si>
  <si>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</si>
  <si>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</si>
  <si>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</si>
  <si>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</si>
  <si>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</si>
  <si>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</si>
  <si>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</si>
  <si>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</si>
  <si>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</si>
  <si>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</si>
  <si>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</si>
  <si>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</si>
  <si>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</si>
  <si>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</si>
  <si>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</si>
  <si>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</si>
  <si>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</si>
  <si>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</si>
  <si>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</si>
  <si>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</si>
  <si>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</si>
  <si>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</si>
  <si>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</si>
  <si>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</si>
  <si>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</si>
  <si>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</si>
  <si>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</si>
  <si>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</si>
  <si>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</si>
  <si>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</si>
  <si>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</si>
  <si>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</si>
  <si>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</si>
  <si>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</si>
  <si>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</si>
  <si>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</si>
  <si>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</si>
  <si>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</si>
  <si>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</si>
  <si>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</si>
  <si>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</si>
  <si>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</si>
  <si>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</si>
  <si>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</si>
  <si>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</si>
  <si>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</si>
  <si>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</si>
  <si>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</si>
  <si>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</si>
  <si>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</si>
  <si>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</si>
  <si>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</si>
  <si>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</si>
  <si>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</si>
  <si>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</si>
  <si>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</si>
  <si>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</si>
  <si>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</si>
  <si>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</si>
  <si>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</si>
  <si>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</si>
  <si>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</si>
  <si>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</si>
  <si>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燕市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</si>
  <si>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</si>
  <si>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</si>
  <si>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</si>
  <si>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</si>
  <si>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</si>
  <si>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</si>
  <si>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</si>
  <si>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</si>
  <si>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</si>
  <si>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</si>
  <si>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</si>
  <si>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『累積欠損金比率』は0％、『経常収支比率』『料金回収率』が100％以上であることから給水に必要な費用を給水収益で賄えている状況です。
　企業債の新規発行抑制による支払利息の軽減など、経営の効率化に努めており『給水原価』は全国平均、類似団体平均値を下回っています。
『企業債残高対給水収益比率』は年々減少しており、類似団体平均値を下回っていることから、企業債残高は健全な水準と言えます。
『流動比率』は類似団体平均値を上回り、また100％を超えていることから翌年度の企業債償還金などの短期債務に対する支払能力は十分に確保されています。
　耐震性能の低い石綿セメント管の更新を優先的に実施していることから、近年改善傾向にある『有収率』は全国平均と同水準であり、類似団体平均値を上回りました。
　人口減少等の影響で配水量は年々減少傾向にあり、『施設利用率』は50％以下と全国平均、類似団体平均値を下回っており、水需要に対し浄水場施設の規模が過大な状況にあります。
</t>
    <phoneticPr fontId="4"/>
  </si>
  <si>
    <t xml:space="preserve">『有形固定資産減価償却率』は年々増加しており、浄水場や配水管などの施設・設備の老朽化が進んでいることが分かります。特に、浄水場施設は建設から40年から50年以上経過しており耐震性能にも懸念がある状態で、早期に将来の水需要に見合った適切な施設規模で更新する必要があります。
『管路経年化率』は全国平均、類似団体平均値を上回り、『管路更新率』は全国平均、類似団体平均値を上回るものの、本市は水道の拡張期に布設した管路が多くあるため、今後も多くの管路が更新時期を迎えることから、更新財源を踏まえた計画的な更新が必要です。
※『管路経年化率』について数値に誤りがあり、正しくはH26：12.59％になります。
</t>
    <phoneticPr fontId="4"/>
  </si>
  <si>
    <t xml:space="preserve">　浄水場施設については老朽化が進むとともに、水需要に対し施設能力が過剰な状況となりつつあります。
　既存施設の現状・課題を踏まえ、将来の水需要に見合った適切な施設規模で更新する必要があり、共通課題を抱える弥彦村との間で、水道事業の経営基盤強化を図ることを目的とし平成31年4月から水道事業の経営に関する事務を統合し、両市村で組織する燕・弥彦総合事務組合で行うとともに、両市村の間で策定した「燕市・弥彦村水道事業広域化基本計画」に基づき、既存4浄水場を廃止し共同で統合浄水場を建設する浄水場施設再構築事業と老朽管路更新を令和8年度まで集中的に行う予定です。
　また、経営面では総じて良好な状況を維持できていますが、大規模な更新事業に取り組んでいくことから、統合浄水場にかかる事業費がおおむね確定する令和元年度から令和2年度にかけて財政計画の検証に取り組み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</si>
</sst>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0" fillId="0" borderId="0" xfId="0" applyFont="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1.23</c:v>
                </c:pt>
                <c:pt idx="1">
                  <c:v>1.1399999999999999</c:v>
                </c:pt>
                <c:pt idx="2">
                  <c:v>1.02</c:v>
                </c:pt>
                <c:pt idx="3">
                  <c:v>1.57</c:v>
                </c:pt>
                <c:pt idx="4">
                  <c:v>1.44</c:v>
                </c:pt>
              </c:numCache>
            </c:numRef>
          </c:val>
          <c:extLst>
            <c:ext xmlns:c16="http://schemas.microsoft.com/office/drawing/2014/chart" uri="{C3380CC4-5D6E-409C-BE32-E72D297353CC}">
              <c16:uniqueId val="{00000000-AAA2-4CFF-A1BD-E34A2B93DFF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AAA2-4CFF-A1BD-E34A2B93DFF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50.49</c:v>
                </c:pt>
                <c:pt idx="1">
                  <c:v>48.68</c:v>
                </c:pt>
                <c:pt idx="2">
                  <c:v>49.02</c:v>
                </c:pt>
                <c:pt idx="3">
                  <c:v>48.49</c:v>
                </c:pt>
                <c:pt idx="4">
                  <c:v>45.5</c:v>
                </c:pt>
              </c:numCache>
            </c:numRef>
          </c:val>
          <c:extLst>
            <c:ext xmlns:c16="http://schemas.microsoft.com/office/drawing/2014/chart" uri="{C3380CC4-5D6E-409C-BE32-E72D297353CC}">
              <c16:uniqueId val="{00000000-B0F1-41E0-964B-CF19165251A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B0F1-41E0-964B-CF19165251A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83.82</c:v>
                </c:pt>
                <c:pt idx="1">
                  <c:v>86.14</c:v>
                </c:pt>
                <c:pt idx="2">
                  <c:v>84.98</c:v>
                </c:pt>
                <c:pt idx="3">
                  <c:v>86.91</c:v>
                </c:pt>
                <c:pt idx="4">
                  <c:v>89.91</c:v>
                </c:pt>
              </c:numCache>
            </c:numRef>
          </c:val>
          <c:extLst>
            <c:ext xmlns:c16="http://schemas.microsoft.com/office/drawing/2014/chart" uri="{C3380CC4-5D6E-409C-BE32-E72D297353CC}">
              <c16:uniqueId val="{00000000-1075-4591-AF99-D45C3D0E2E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1075-4591-AF99-D45C3D0E2E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119.23</c:v>
                </c:pt>
                <c:pt idx="1">
                  <c:v>135.43</c:v>
                </c:pt>
                <c:pt idx="2">
                  <c:v>130.09</c:v>
                </c:pt>
                <c:pt idx="3">
                  <c:v>135.77000000000001</c:v>
                </c:pt>
                <c:pt idx="4">
                  <c:v>138.16999999999999</c:v>
                </c:pt>
              </c:numCache>
            </c:numRef>
          </c:val>
          <c:extLst>
            <c:ext xmlns:c16="http://schemas.microsoft.com/office/drawing/2014/chart" uri="{C3380CC4-5D6E-409C-BE32-E72D297353CC}">
              <c16:uniqueId val="{00000000-1E9C-4F72-B464-5E7B1E79FC1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1E9C-4F72-B464-5E7B1E79FC1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47.22</c:v>
                </c:pt>
                <c:pt idx="1">
                  <c:v>48.19</c:v>
                </c:pt>
                <c:pt idx="2">
                  <c:v>48.98</c:v>
                </c:pt>
                <c:pt idx="3">
                  <c:v>49.6</c:v>
                </c:pt>
                <c:pt idx="4">
                  <c:v>50.13</c:v>
                </c:pt>
              </c:numCache>
            </c:numRef>
          </c:val>
          <c:extLst>
            <c:ext xmlns:c16="http://schemas.microsoft.com/office/drawing/2014/chart" uri="{C3380CC4-5D6E-409C-BE32-E72D297353CC}">
              <c16:uniqueId val="{00000000-1E14-4650-8F62-D59225759F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1E14-4650-8F62-D59225759F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100</c:v>
                </c:pt>
                <c:pt idx="1">
                  <c:v>12.29</c:v>
                </c:pt>
                <c:pt idx="2">
                  <c:v>11.5</c:v>
                </c:pt>
                <c:pt idx="3">
                  <c:v>12.26</c:v>
                </c:pt>
                <c:pt idx="4">
                  <c:v>18.600000000000001</c:v>
                </c:pt>
              </c:numCache>
            </c:numRef>
          </c:val>
          <c:extLst>
            <c:ext xmlns:c16="http://schemas.microsoft.com/office/drawing/2014/chart" uri="{C3380CC4-5D6E-409C-BE32-E72D297353CC}">
              <c16:uniqueId val="{00000000-F5A5-4AC9-9989-CFDBE2C0CB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F5A5-4AC9-9989-CFDBE2C0CB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D8-4AAD-8A35-CEB0406AC18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4FD8-4AAD-8A35-CEB0406AC18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350.21</c:v>
                </c:pt>
                <c:pt idx="1">
                  <c:v>292.20999999999998</c:v>
                </c:pt>
                <c:pt idx="2">
                  <c:v>311.60000000000002</c:v>
                </c:pt>
                <c:pt idx="3">
                  <c:v>285.22000000000003</c:v>
                </c:pt>
                <c:pt idx="4">
                  <c:v>363.58</c:v>
                </c:pt>
              </c:numCache>
            </c:numRef>
          </c:val>
          <c:extLst>
            <c:ext xmlns:c16="http://schemas.microsoft.com/office/drawing/2014/chart" uri="{C3380CC4-5D6E-409C-BE32-E72D297353CC}">
              <c16:uniqueId val="{00000000-4A25-46C7-BD07-B7F97855D65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4A25-46C7-BD07-B7F97855D65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185.63</c:v>
                </c:pt>
                <c:pt idx="1">
                  <c:v>167.63</c:v>
                </c:pt>
                <c:pt idx="2">
                  <c:v>145.96</c:v>
                </c:pt>
                <c:pt idx="3">
                  <c:v>123.78</c:v>
                </c:pt>
                <c:pt idx="4">
                  <c:v>107.16</c:v>
                </c:pt>
              </c:numCache>
            </c:numRef>
          </c:val>
          <c:extLst>
            <c:ext xmlns:c16="http://schemas.microsoft.com/office/drawing/2014/chart" uri="{C3380CC4-5D6E-409C-BE32-E72D297353CC}">
              <c16:uniqueId val="{00000000-62FC-4911-BF38-7900ED35C9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62FC-4911-BF38-7900ED35C9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117.62</c:v>
                </c:pt>
                <c:pt idx="1">
                  <c:v>119.63</c:v>
                </c:pt>
                <c:pt idx="2">
                  <c:v>124.67</c:v>
                </c:pt>
                <c:pt idx="3">
                  <c:v>133.06</c:v>
                </c:pt>
                <c:pt idx="4">
                  <c:v>132.15</c:v>
                </c:pt>
              </c:numCache>
            </c:numRef>
          </c:val>
          <c:extLst>
            <c:ext xmlns:c16="http://schemas.microsoft.com/office/drawing/2014/chart" uri="{C3380CC4-5D6E-409C-BE32-E72D297353CC}">
              <c16:uniqueId val="{00000000-10E1-4A3E-961B-124E8A8626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10E1-4A3E-961B-124E8A8626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106.04</c:v>
                </c:pt>
                <c:pt idx="1">
                  <c:v>104.39</c:v>
                </c:pt>
                <c:pt idx="2">
                  <c:v>103.23</c:v>
                </c:pt>
                <c:pt idx="3">
                  <c:v>105.49</c:v>
                </c:pt>
                <c:pt idx="4">
                  <c:v>112.66</c:v>
                </c:pt>
              </c:numCache>
            </c:numRef>
          </c:val>
          <c:extLst>
            <c:ext xmlns:c16="http://schemas.microsoft.com/office/drawing/2014/chart" uri="{C3380CC4-5D6E-409C-BE32-E72D297353CC}">
              <c16:uniqueId val="{00000000-3014-4D19-A62B-36837142E2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3014-4D19-A62B-36837142E2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8"/>
  <sheetViews>
    <sheetView showGridLines="0" tabSelected="1" topLeftCell="P28" zoomScaleNormal="100" workbookViewId="0">
      <selection activeCell="BY86" sqref="BY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新潟県　燕市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非設置</v>
      </c>
      <c r="AE8" s="86"/>
      <c r="AF8" s="86"/>
      <c r="AG8" s="86"/>
      <c r="AH8" s="86"/>
      <c r="AI8" s="86"/>
      <c r="AJ8" s="86"/>
      <c r="AK8" s="4"/>
      <c r="AL8" s="74">
        <f>データ!$R$6</f>
        <v>79818</v>
      </c>
      <c r="AM8" s="74"/>
      <c r="AN8" s="74"/>
      <c r="AO8" s="74"/>
      <c r="AP8" s="74"/>
      <c r="AQ8" s="74"/>
      <c r="AR8" s="74"/>
      <c r="AS8" s="74"/>
      <c r="AT8" s="70">
        <f>データ!$S$6</f>
        <v>110.96</v>
      </c>
      <c r="AU8" s="71"/>
      <c r="AV8" s="71"/>
      <c r="AW8" s="71"/>
      <c r="AX8" s="71"/>
      <c r="AY8" s="71"/>
      <c r="AZ8" s="71"/>
      <c r="BA8" s="71"/>
      <c r="BB8" s="73">
        <f>データ!$T$6</f>
        <v>719.34</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86.67</v>
      </c>
      <c r="J10" s="71"/>
      <c r="K10" s="71"/>
      <c r="L10" s="71"/>
      <c r="M10" s="71"/>
      <c r="N10" s="71"/>
      <c r="O10" s="72"/>
      <c r="P10" s="73">
        <f>データ!$P$6</f>
        <v>99.49</v>
      </c>
      <c r="Q10" s="73"/>
      <c r="R10" s="73"/>
      <c r="S10" s="73"/>
      <c r="T10" s="73"/>
      <c r="U10" s="73"/>
      <c r="V10" s="73"/>
      <c r="W10" s="74">
        <f>データ!$Q$6</f>
        <v>3186</v>
      </c>
      <c r="X10" s="74"/>
      <c r="Y10" s="74"/>
      <c r="Z10" s="74"/>
      <c r="AA10" s="74"/>
      <c r="AB10" s="74"/>
      <c r="AC10" s="74"/>
      <c r="AD10" s="2"/>
      <c r="AE10" s="2"/>
      <c r="AF10" s="2"/>
      <c r="AG10" s="2"/>
      <c r="AH10" s="4"/>
      <c r="AI10" s="4"/>
      <c r="AJ10" s="4"/>
      <c r="AK10" s="4"/>
      <c r="AL10" s="74">
        <f>データ!$U$6</f>
        <v>78979</v>
      </c>
      <c r="AM10" s="74"/>
      <c r="AN10" s="74"/>
      <c r="AO10" s="74"/>
      <c r="AP10" s="74"/>
      <c r="AQ10" s="74"/>
      <c r="AR10" s="74"/>
      <c r="AS10" s="74"/>
      <c r="AT10" s="70">
        <f>データ!$V$6</f>
        <v>94.51</v>
      </c>
      <c r="AU10" s="71"/>
      <c r="AV10" s="71"/>
      <c r="AW10" s="71"/>
      <c r="AX10" s="71"/>
      <c r="AY10" s="71"/>
      <c r="AZ10" s="71"/>
      <c r="BA10" s="71"/>
      <c r="BB10" s="73">
        <f>データ!$W$6</f>
        <v>835.67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105</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106</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107</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row r="88" spans="1:78" x14ac:dyDescent="0.15">
      <c r="BH88" s="44"/>
    </row>
  </sheetData>
  <sheetProtection algorithmName="SHA-512" hashValue="Mh9U8gtnRBpVRhTf0cfhxJoOgg6aOi/wEo3F7M9w3AmHG6D5UXbEg7VCENw0cot2P0BIpr64GJ8gpxdXlowr3w==" saltValue="uglcVPzQ2ZTH1eu78baQ2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152137</v>
      </c>
      <c r="D6" s="34">
        <f t="shared" si="3"/>
        <v>46</v>
      </c>
      <c r="E6" s="34">
        <f t="shared" si="3"/>
        <v>1</v>
      </c>
      <c r="F6" s="34">
        <f t="shared" si="3"/>
        <v>0</v>
      </c>
      <c r="G6" s="34">
        <f t="shared" si="3"/>
        <v>1</v>
      </c>
      <c r="H6" s="34" t="str">
        <f t="shared" si="3"/>
        <v>新潟県　燕市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86.67</v>
      </c>
      <c r="P6" s="35">
        <f t="shared" si="3"/>
        <v>99.49</v>
      </c>
      <c r="Q6" s="35">
        <f t="shared" si="3"/>
        <v>3186</v>
      </c>
      <c r="R6" s="35">
        <f t="shared" si="3"/>
        <v>79818</v>
      </c>
      <c r="S6" s="35">
        <f t="shared" si="3"/>
        <v>110.96</v>
      </c>
      <c r="T6" s="35">
        <f t="shared" si="3"/>
        <v>719.34</v>
      </c>
      <c r="U6" s="35">
        <f t="shared" si="3"/>
        <v>78979</v>
      </c>
      <c r="V6" s="35">
        <f t="shared" si="3"/>
        <v>94.51</v>
      </c>
      <c r="W6" s="35">
        <f t="shared" si="3"/>
        <v>835.67</v>
      </c>
      <c r="X6" s="36">
        <f>IF(X7="",NA(),X7)</f>
        <v>119.23</v>
      </c>
      <c r="Y6" s="36">
        <f t="shared" ref="Y6:AG6" si="4">IF(Y7="",NA(),Y7)</f>
        <v>135.43</v>
      </c>
      <c r="Z6" s="36">
        <f t="shared" si="4"/>
        <v>130.09</v>
      </c>
      <c r="AA6" s="36">
        <f t="shared" si="4"/>
        <v>135.77000000000001</v>
      </c>
      <c r="AB6" s="36">
        <f t="shared" si="4"/>
        <v>138.16999999999999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350.21</v>
      </c>
      <c r="AU6" s="36">
        <f t="shared" ref="AU6:BC6" si="6">IF(AU7="",NA(),AU7)</f>
        <v>292.20999999999998</v>
      </c>
      <c r="AV6" s="36">
        <f t="shared" si="6"/>
        <v>311.60000000000002</v>
      </c>
      <c r="AW6" s="36">
        <f t="shared" si="6"/>
        <v>285.22000000000003</v>
      </c>
      <c r="AX6" s="36">
        <f t="shared" si="6"/>
        <v>363.58</v>
      </c>
      <c r="AY6" s="36">
        <f t="shared" si="6"/>
        <v>335.95</v>
      </c>
      <c r="AZ6" s="36">
        <f t="shared" si="6"/>
        <v>346.59</v>
      </c>
      <c r="BA6" s="36">
        <f t="shared" si="6"/>
        <v>357.82</v>
      </c>
      <c r="BB6" s="36">
        <f t="shared" si="6"/>
        <v>355.5</v>
      </c>
      <c r="BC6" s="36">
        <f t="shared" si="6"/>
        <v>349.83</v>
      </c>
      <c r="BD6" s="35" t="str">
        <f>IF(BD7="","",IF(BD7="-","【-】","【"&amp;SUBSTITUTE(TEXT(BD7,"#,##0.00"),"-","△")&amp;"】"))</f>
        <v>【261.93】</v>
      </c>
      <c r="BE6" s="36">
        <f>IF(BE7="",NA(),BE7)</f>
        <v>185.63</v>
      </c>
      <c r="BF6" s="36">
        <f t="shared" ref="BF6:BN6" si="7">IF(BF7="",NA(),BF7)</f>
        <v>167.63</v>
      </c>
      <c r="BG6" s="36">
        <f t="shared" si="7"/>
        <v>145.96</v>
      </c>
      <c r="BH6" s="36">
        <f t="shared" si="7"/>
        <v>123.78</v>
      </c>
      <c r="BI6" s="36">
        <f t="shared" si="7"/>
        <v>107.16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117.62</v>
      </c>
      <c r="BQ6" s="36">
        <f t="shared" ref="BQ6:BY6" si="8">IF(BQ7="",NA(),BQ7)</f>
        <v>119.63</v>
      </c>
      <c r="BR6" s="36">
        <f t="shared" si="8"/>
        <v>124.67</v>
      </c>
      <c r="BS6" s="36">
        <f t="shared" si="8"/>
        <v>133.06</v>
      </c>
      <c r="BT6" s="36">
        <f t="shared" si="8"/>
        <v>132.15</v>
      </c>
      <c r="BU6" s="36">
        <f t="shared" si="8"/>
        <v>105.21</v>
      </c>
      <c r="BV6" s="36">
        <f t="shared" si="8"/>
        <v>105.71</v>
      </c>
      <c r="BW6" s="36">
        <f t="shared" si="8"/>
        <v>106.01</v>
      </c>
      <c r="BX6" s="36">
        <f t="shared" si="8"/>
        <v>104.57</v>
      </c>
      <c r="BY6" s="36">
        <f t="shared" si="8"/>
        <v>103.54</v>
      </c>
      <c r="BZ6" s="35" t="str">
        <f>IF(BZ7="","",IF(BZ7="-","【-】","【"&amp;SUBSTITUTE(TEXT(BZ7,"#,##0.00"),"-","△")&amp;"】"))</f>
        <v>【103.91】</v>
      </c>
      <c r="CA6" s="36">
        <f>IF(CA7="",NA(),CA7)</f>
        <v>106.04</v>
      </c>
      <c r="CB6" s="36">
        <f t="shared" ref="CB6:CJ6" si="9">IF(CB7="",NA(),CB7)</f>
        <v>104.39</v>
      </c>
      <c r="CC6" s="36">
        <f t="shared" si="9"/>
        <v>103.23</v>
      </c>
      <c r="CD6" s="36">
        <f t="shared" si="9"/>
        <v>105.49</v>
      </c>
      <c r="CE6" s="36">
        <f t="shared" si="9"/>
        <v>112.66</v>
      </c>
      <c r="CF6" s="36">
        <f t="shared" si="9"/>
        <v>162.59</v>
      </c>
      <c r="CG6" s="36">
        <f t="shared" si="9"/>
        <v>162.15</v>
      </c>
      <c r="CH6" s="36">
        <f t="shared" si="9"/>
        <v>162.24</v>
      </c>
      <c r="CI6" s="36">
        <f t="shared" si="9"/>
        <v>165.47</v>
      </c>
      <c r="CJ6" s="36">
        <f t="shared" si="9"/>
        <v>167.46</v>
      </c>
      <c r="CK6" s="35" t="str">
        <f>IF(CK7="","",IF(CK7="-","【-】","【"&amp;SUBSTITUTE(TEXT(CK7,"#,##0.00"),"-","△")&amp;"】"))</f>
        <v>【167.11】</v>
      </c>
      <c r="CL6" s="36">
        <f>IF(CL7="",NA(),CL7)</f>
        <v>50.49</v>
      </c>
      <c r="CM6" s="36">
        <f t="shared" ref="CM6:CU6" si="10">IF(CM7="",NA(),CM7)</f>
        <v>48.68</v>
      </c>
      <c r="CN6" s="36">
        <f t="shared" si="10"/>
        <v>49.02</v>
      </c>
      <c r="CO6" s="36">
        <f t="shared" si="10"/>
        <v>48.49</v>
      </c>
      <c r="CP6" s="36">
        <f t="shared" si="10"/>
        <v>45.5</v>
      </c>
      <c r="CQ6" s="36">
        <f t="shared" si="10"/>
        <v>59.17</v>
      </c>
      <c r="CR6" s="36">
        <f t="shared" si="10"/>
        <v>59.34</v>
      </c>
      <c r="CS6" s="36">
        <f t="shared" si="10"/>
        <v>59.11</v>
      </c>
      <c r="CT6" s="36">
        <f t="shared" si="10"/>
        <v>59.74</v>
      </c>
      <c r="CU6" s="36">
        <f t="shared" si="10"/>
        <v>59.46</v>
      </c>
      <c r="CV6" s="35" t="str">
        <f>IF(CV7="","",IF(CV7="-","【-】","【"&amp;SUBSTITUTE(TEXT(CV7,"#,##0.00"),"-","△")&amp;"】"))</f>
        <v>【60.27】</v>
      </c>
      <c r="CW6" s="36">
        <f>IF(CW7="",NA(),CW7)</f>
        <v>83.82</v>
      </c>
      <c r="CX6" s="36">
        <f t="shared" ref="CX6:DF6" si="11">IF(CX7="",NA(),CX7)</f>
        <v>86.14</v>
      </c>
      <c r="CY6" s="36">
        <f t="shared" si="11"/>
        <v>84.98</v>
      </c>
      <c r="CZ6" s="36">
        <f t="shared" si="11"/>
        <v>86.91</v>
      </c>
      <c r="DA6" s="36">
        <f t="shared" si="11"/>
        <v>89.91</v>
      </c>
      <c r="DB6" s="36">
        <f t="shared" si="11"/>
        <v>87.6</v>
      </c>
      <c r="DC6" s="36">
        <f t="shared" si="11"/>
        <v>87.74</v>
      </c>
      <c r="DD6" s="36">
        <f t="shared" si="11"/>
        <v>87.91</v>
      </c>
      <c r="DE6" s="36">
        <f t="shared" si="11"/>
        <v>87.28</v>
      </c>
      <c r="DF6" s="36">
        <f t="shared" si="11"/>
        <v>87.41</v>
      </c>
      <c r="DG6" s="35" t="str">
        <f>IF(DG7="","",IF(DG7="-","【-】","【"&amp;SUBSTITUTE(TEXT(DG7,"#,##0.00"),"-","△")&amp;"】"))</f>
        <v>【89.92】</v>
      </c>
      <c r="DH6" s="36">
        <f>IF(DH7="",NA(),DH7)</f>
        <v>47.22</v>
      </c>
      <c r="DI6" s="36">
        <f t="shared" ref="DI6:DQ6" si="12">IF(DI7="",NA(),DI7)</f>
        <v>48.19</v>
      </c>
      <c r="DJ6" s="36">
        <f t="shared" si="12"/>
        <v>48.98</v>
      </c>
      <c r="DK6" s="36">
        <f t="shared" si="12"/>
        <v>49.6</v>
      </c>
      <c r="DL6" s="36">
        <f t="shared" si="12"/>
        <v>50.13</v>
      </c>
      <c r="DM6" s="36">
        <f t="shared" si="12"/>
        <v>45.25</v>
      </c>
      <c r="DN6" s="36">
        <f t="shared" si="12"/>
        <v>46.27</v>
      </c>
      <c r="DO6" s="36">
        <f t="shared" si="12"/>
        <v>46.88</v>
      </c>
      <c r="DP6" s="36">
        <f t="shared" si="12"/>
        <v>46.94</v>
      </c>
      <c r="DQ6" s="36">
        <f t="shared" si="12"/>
        <v>47.62</v>
      </c>
      <c r="DR6" s="35" t="str">
        <f>IF(DR7="","",IF(DR7="-","【-】","【"&amp;SUBSTITUTE(TEXT(DR7,"#,##0.00"),"-","△")&amp;"】"))</f>
        <v>【48.85】</v>
      </c>
      <c r="DS6" s="36">
        <f>IF(DS7="",NA(),DS7)</f>
        <v>100</v>
      </c>
      <c r="DT6" s="36">
        <f t="shared" ref="DT6:EB6" si="13">IF(DT7="",NA(),DT7)</f>
        <v>12.29</v>
      </c>
      <c r="DU6" s="36">
        <f t="shared" si="13"/>
        <v>11.5</v>
      </c>
      <c r="DV6" s="36">
        <f t="shared" si="13"/>
        <v>12.26</v>
      </c>
      <c r="DW6" s="36">
        <f t="shared" si="13"/>
        <v>18.600000000000001</v>
      </c>
      <c r="DX6" s="36">
        <f t="shared" si="13"/>
        <v>10.71</v>
      </c>
      <c r="DY6" s="36">
        <f t="shared" si="13"/>
        <v>10.93</v>
      </c>
      <c r="DZ6" s="36">
        <f t="shared" si="13"/>
        <v>13.39</v>
      </c>
      <c r="EA6" s="36">
        <f t="shared" si="13"/>
        <v>14.48</v>
      </c>
      <c r="EB6" s="36">
        <f t="shared" si="13"/>
        <v>16.27</v>
      </c>
      <c r="EC6" s="35" t="str">
        <f>IF(EC7="","",IF(EC7="-","【-】","【"&amp;SUBSTITUTE(TEXT(EC7,"#,##0.00"),"-","△")&amp;"】"))</f>
        <v>【17.80】</v>
      </c>
      <c r="ED6" s="36">
        <f>IF(ED7="",NA(),ED7)</f>
        <v>1.23</v>
      </c>
      <c r="EE6" s="36">
        <f t="shared" ref="EE6:EM6" si="14">IF(EE7="",NA(),EE7)</f>
        <v>1.1399999999999999</v>
      </c>
      <c r="EF6" s="36">
        <f t="shared" si="14"/>
        <v>1.02</v>
      </c>
      <c r="EG6" s="36">
        <f t="shared" si="14"/>
        <v>1.57</v>
      </c>
      <c r="EH6" s="36">
        <f t="shared" si="14"/>
        <v>1.44</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152137</v>
      </c>
      <c r="D7" s="38">
        <v>46</v>
      </c>
      <c r="E7" s="38">
        <v>1</v>
      </c>
      <c r="F7" s="38">
        <v>0</v>
      </c>
      <c r="G7" s="38">
        <v>1</v>
      </c>
      <c r="H7" s="38" t="s">
        <v>93</v>
      </c>
      <c r="I7" s="38" t="s">
        <v>94</v>
      </c>
      <c r="J7" s="38" t="s">
        <v>95</v>
      </c>
      <c r="K7" s="38" t="s">
        <v>96</v>
      </c>
      <c r="L7" s="38" t="s">
        <v>97</v>
      </c>
      <c r="M7" s="38" t="s">
        <v>98</v>
      </c>
      <c r="N7" s="39" t="s">
        <v>99</v>
      </c>
      <c r="O7" s="39">
        <v>86.67</v>
      </c>
      <c r="P7" s="39">
        <v>99.49</v>
      </c>
      <c r="Q7" s="39">
        <v>3186</v>
      </c>
      <c r="R7" s="39">
        <v>79818</v>
      </c>
      <c r="S7" s="39">
        <v>110.96</v>
      </c>
      <c r="T7" s="39">
        <v>719.34</v>
      </c>
      <c r="U7" s="39">
        <v>78979</v>
      </c>
      <c r="V7" s="39">
        <v>94.51</v>
      </c>
      <c r="W7" s="39">
        <v>835.67</v>
      </c>
      <c r="X7" s="39">
        <v>119.23</v>
      </c>
      <c r="Y7" s="39">
        <v>135.43</v>
      </c>
      <c r="Z7" s="39">
        <v>130.09</v>
      </c>
      <c r="AA7" s="39">
        <v>135.77000000000001</v>
      </c>
      <c r="AB7" s="39">
        <v>138.16999999999999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350.21</v>
      </c>
      <c r="AU7" s="39">
        <v>292.20999999999998</v>
      </c>
      <c r="AV7" s="39">
        <v>311.60000000000002</v>
      </c>
      <c r="AW7" s="39">
        <v>285.22000000000003</v>
      </c>
      <c r="AX7" s="39">
        <v>363.58</v>
      </c>
      <c r="AY7" s="39">
        <v>335.95</v>
      </c>
      <c r="AZ7" s="39">
        <v>346.59</v>
      </c>
      <c r="BA7" s="39">
        <v>357.82</v>
      </c>
      <c r="BB7" s="39">
        <v>355.5</v>
      </c>
      <c r="BC7" s="39">
        <v>349.83</v>
      </c>
      <c r="BD7" s="39">
        <v>261.93</v>
      </c>
      <c r="BE7" s="39">
        <v>185.63</v>
      </c>
      <c r="BF7" s="39">
        <v>167.63</v>
      </c>
      <c r="BG7" s="39">
        <v>145.96</v>
      </c>
      <c r="BH7" s="39">
        <v>123.78</v>
      </c>
      <c r="BI7" s="39">
        <v>107.16</v>
      </c>
      <c r="BJ7" s="39">
        <v>319.82</v>
      </c>
      <c r="BK7" s="39">
        <v>312.02999999999997</v>
      </c>
      <c r="BL7" s="39">
        <v>307.45999999999998</v>
      </c>
      <c r="BM7" s="39">
        <v>312.58</v>
      </c>
      <c r="BN7" s="39">
        <v>314.87</v>
      </c>
      <c r="BO7" s="39">
        <v>270.45999999999998</v>
      </c>
      <c r="BP7" s="39">
        <v>117.62</v>
      </c>
      <c r="BQ7" s="39">
        <v>119.63</v>
      </c>
      <c r="BR7" s="39">
        <v>124.67</v>
      </c>
      <c r="BS7" s="39">
        <v>133.06</v>
      </c>
      <c r="BT7" s="39">
        <v>132.15</v>
      </c>
      <c r="BU7" s="39">
        <v>105.21</v>
      </c>
      <c r="BV7" s="39">
        <v>105.71</v>
      </c>
      <c r="BW7" s="39">
        <v>106.01</v>
      </c>
      <c r="BX7" s="39">
        <v>104.57</v>
      </c>
      <c r="BY7" s="39">
        <v>103.54</v>
      </c>
      <c r="BZ7" s="39">
        <v>103.91</v>
      </c>
      <c r="CA7" s="39">
        <v>106.04</v>
      </c>
      <c r="CB7" s="39">
        <v>104.39</v>
      </c>
      <c r="CC7" s="39">
        <v>103.23</v>
      </c>
      <c r="CD7" s="39">
        <v>105.49</v>
      </c>
      <c r="CE7" s="39">
        <v>112.66</v>
      </c>
      <c r="CF7" s="39">
        <v>162.59</v>
      </c>
      <c r="CG7" s="39">
        <v>162.15</v>
      </c>
      <c r="CH7" s="39">
        <v>162.24</v>
      </c>
      <c r="CI7" s="39">
        <v>165.47</v>
      </c>
      <c r="CJ7" s="39">
        <v>167.46</v>
      </c>
      <c r="CK7" s="39">
        <v>167.11</v>
      </c>
      <c r="CL7" s="39">
        <v>50.49</v>
      </c>
      <c r="CM7" s="39">
        <v>48.68</v>
      </c>
      <c r="CN7" s="39">
        <v>49.02</v>
      </c>
      <c r="CO7" s="39">
        <v>48.49</v>
      </c>
      <c r="CP7" s="39">
        <v>45.5</v>
      </c>
      <c r="CQ7" s="39">
        <v>59.17</v>
      </c>
      <c r="CR7" s="39">
        <v>59.34</v>
      </c>
      <c r="CS7" s="39">
        <v>59.11</v>
      </c>
      <c r="CT7" s="39">
        <v>59.74</v>
      </c>
      <c r="CU7" s="39">
        <v>59.46</v>
      </c>
      <c r="CV7" s="39">
        <v>60.27</v>
      </c>
      <c r="CW7" s="39">
        <v>83.82</v>
      </c>
      <c r="CX7" s="39">
        <v>86.14</v>
      </c>
      <c r="CY7" s="39">
        <v>84.98</v>
      </c>
      <c r="CZ7" s="39">
        <v>86.91</v>
      </c>
      <c r="DA7" s="39">
        <v>89.91</v>
      </c>
      <c r="DB7" s="39">
        <v>87.6</v>
      </c>
      <c r="DC7" s="39">
        <v>87.74</v>
      </c>
      <c r="DD7" s="39">
        <v>87.91</v>
      </c>
      <c r="DE7" s="39">
        <v>87.28</v>
      </c>
      <c r="DF7" s="39">
        <v>87.41</v>
      </c>
      <c r="DG7" s="39">
        <v>89.92</v>
      </c>
      <c r="DH7" s="39">
        <v>47.22</v>
      </c>
      <c r="DI7" s="39">
        <v>48.19</v>
      </c>
      <c r="DJ7" s="39">
        <v>48.98</v>
      </c>
      <c r="DK7" s="39">
        <v>49.6</v>
      </c>
      <c r="DL7" s="39">
        <v>50.13</v>
      </c>
      <c r="DM7" s="39">
        <v>45.25</v>
      </c>
      <c r="DN7" s="39">
        <v>46.27</v>
      </c>
      <c r="DO7" s="39">
        <v>46.88</v>
      </c>
      <c r="DP7" s="39">
        <v>46.94</v>
      </c>
      <c r="DQ7" s="39">
        <v>47.62</v>
      </c>
      <c r="DR7" s="39">
        <v>48.85</v>
      </c>
      <c r="DS7" s="39">
        <v>100</v>
      </c>
      <c r="DT7" s="39">
        <v>12.29</v>
      </c>
      <c r="DU7" s="39">
        <v>11.5</v>
      </c>
      <c r="DV7" s="39">
        <v>12.26</v>
      </c>
      <c r="DW7" s="39">
        <v>18.600000000000001</v>
      </c>
      <c r="DX7" s="39">
        <v>10.71</v>
      </c>
      <c r="DY7" s="39">
        <v>10.93</v>
      </c>
      <c r="DZ7" s="39">
        <v>13.39</v>
      </c>
      <c r="EA7" s="39">
        <v>14.48</v>
      </c>
      <c r="EB7" s="39">
        <v>16.27</v>
      </c>
      <c r="EC7" s="39">
        <v>17.8</v>
      </c>
      <c r="ED7" s="39">
        <v>1.23</v>
      </c>
      <c r="EE7" s="39">
        <v>1.1399999999999999</v>
      </c>
      <c r="EF7" s="39">
        <v>1.02</v>
      </c>
      <c r="EG7" s="39">
        <v>1.57</v>
      </c>
      <c r="EH7" s="39">
        <v>1.44</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斎藤　悠</cp:lastModifiedBy>
  <cp:lastPrinted>2020-04-09T02:47:45Z</cp:lastPrinted>
  <dcterms:created xsi:type="dcterms:W3CDTF">2019-12-05T04:14:00Z</dcterms:created>
  <dcterms:modified xsi:type="dcterms:W3CDTF">2020-04-09T02:54:20Z</dcterms:modified>
  <cp:category/>
</cp:coreProperties>
</file>