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410_水道局\00_水道局内共通フォルダ\050_組織・団体\050_新潟県\030_新潟県総務管理部市町村課\2024年度\070124_【２／4（火）〆】公営企業に係る経営比較分析表（令和５年度）の分析等について\20250218_（燕・弥彦総合事務組合・水道名）【220(木)17時〆切・理財】公営企業の経営比較分析表の確認書について\"/>
    </mc:Choice>
  </mc:AlternateContent>
  <workbookProtection workbookAlgorithmName="SHA-512" workbookHashValue="QtidSiX0nf4W80rXeSj7RmGjLTSbl+lN9YptzInv9U3ZJAzwnUAcRZem+zPxnOmh8fVGLr6zjx4AOQcW6VD5nw==" workbookSaltValue="y6R1/IhEAOSyO4ZG9Cxfn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<sst xmlns="http://schemas.openxmlformats.org/spreadsheetml/2006/main" count="231" uniqueCount="113">
  <si>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</si>
  <si>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</si>
  <si>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</si>
  <si>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</si>
  <si>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</si>
  <si>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</si>
  <si>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</si>
  <si>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</si>
  <si>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</si>
  <si>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</si>
  <si>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</si>
  <si>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</si>
  <si>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</si>
  <si>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</si>
  <si>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</si>
  <si>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</si>
  <si>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</si>
  <si>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</si>
  <si>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</si>
  <si>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</si>
  <si>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</si>
  <si>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</si>
  <si>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</si>
  <si>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</si>
  <si>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</si>
  <si>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</si>
  <si>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</si>
  <si>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</si>
  <si>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</si>
  <si>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</si>
  <si>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</si>
  <si>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</si>
  <si>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</si>
  <si>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</si>
  <si>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</si>
  <si>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</si>
  <si>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</si>
  <si>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</si>
  <si>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</si>
  <si>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</si>
  <si>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</si>
  <si>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</si>
  <si>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</si>
  <si>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</si>
  <si>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</si>
  <si>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</si>
  <si>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</si>
  <si>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</si>
  <si>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</si>
  <si>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</si>
  <si>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</si>
  <si>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</si>
  <si>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</si>
  <si>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</si>
  <si>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</si>
  <si>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</si>
  <si>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</si>
  <si>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</si>
  <si>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</si>
  <si>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</si>
  <si>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</si>
  <si>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</si>
  <si>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</si>
  <si>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</si>
  <si>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</si>
  <si>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</si>
  <si>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</si>
  <si>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</si>
  <si>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</si>
  <si>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</si>
  <si>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</si>
  <si>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</si>
  <si>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</si>
  <si>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</si>
  <si>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</si>
  <si>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</si>
  <si>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</si>
  <si>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</si>
  <si>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</si>
  <si>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</si>
  <si>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</si>
  <si>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</si>
  <si>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</si>
  <si>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</si>
  <si>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</si>
  <si>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</si>
  <si>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</si>
  <si>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</si>
  <si>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</si>
  <si>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</si>
  <si>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</si>
  <si>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</si>
  <si>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</si>
  <si>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燕・弥彦総合事務組合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</si>
  <si>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</si>
  <si>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</si>
  <si>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</si>
  <si>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</si>
  <si>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</si>
  <si>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</si>
  <si>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</si>
  <si>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</si>
  <si>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</si>
  <si>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</si>
  <si>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</si>
  <si>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</si>
  <si>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</si>
  <si>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</si>
  <si>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</si>
  <si>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</si>
  <si>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更新に関する共通課題を抱える燕市と弥彦村は、水道事業の経営基盤強化を図ることを目的に平成31年4月から水道事業を経営統合し、両市村で組織する燕・弥彦総合事務組合で経営開始することとしました。
　現在、既存4浄水場を廃止し新浄水場を建設する浄水場施設再構築事業と、老朽管路更新事業を行っています。
　令和2年度に策定した経営戦略を踏まえ、持続的な水道事業の運営に取り組んでまいります。</t>
    <rPh sb="98" eb="100">
      <t>ゲンザイ</t>
    </rPh>
    <rPh sb="111" eb="112">
      <t>シン</t>
    </rPh>
    <rPh sb="141" eb="142">
      <t>オコナ</t>
    </rPh>
    <rPh sb="150" eb="152">
      <t>レイワ</t>
    </rPh>
    <rPh sb="153" eb="155">
      <t>ネンド</t>
    </rPh>
    <rPh sb="156" eb="158">
      <t>サクテイ</t>
    </rPh>
    <rPh sb="160" eb="164">
      <t>ケイエイセンリャク</t>
    </rPh>
    <rPh sb="165" eb="166">
      <t>フ</t>
    </rPh>
    <rPh sb="169" eb="172">
      <t>ジゾクテキ</t>
    </rPh>
    <rPh sb="173" eb="177">
      <t>スイドウジギョウ</t>
    </rPh>
    <rPh sb="178" eb="180">
      <t>ウンエイ</t>
    </rPh>
    <rPh sb="181" eb="182">
      <t>ト</t>
    </rPh>
    <rPh sb="183" eb="184">
      <t>ク</t>
    </rPh>
    <phoneticPr fontId="4"/>
  </si>
  <si>
    <t>　『有形固定資産減価償却率』は全国平均、類似団体平均値を上回っています。現在、新浄水場の建設等を行う浄水場施設再構築事業、石綿管及び重要給水施設管路の更新を行う老朽管路更新事業を進めており、適切な施設更新に努めています。
　『管路経年化率』は全国平均、類似団体平均値を下回り、『管路更新率』は全国平均、類似団体平均値を上回っており、老朽管路の更新が着実に行われています。今後は水道拡張期に布設した多くの管路が更新時期を迎えることから、財源を踏まえた計画的な更新が必要です。</t>
    <rPh sb="36" eb="38">
      <t>ゲンザイ</t>
    </rPh>
    <rPh sb="39" eb="43">
      <t>シンジョウスイジョウ</t>
    </rPh>
    <rPh sb="46" eb="47">
      <t>トウ</t>
    </rPh>
    <rPh sb="48" eb="49">
      <t>オコナ</t>
    </rPh>
    <rPh sb="61" eb="64">
      <t>セキメンカン</t>
    </rPh>
    <rPh sb="64" eb="65">
      <t>オヨ</t>
    </rPh>
    <rPh sb="66" eb="74">
      <t>ジュウヨウキュウスイシセツカンロ</t>
    </rPh>
    <rPh sb="75" eb="77">
      <t>コウシン</t>
    </rPh>
    <rPh sb="78" eb="79">
      <t>オコナ</t>
    </rPh>
    <rPh sb="89" eb="90">
      <t>スス</t>
    </rPh>
    <rPh sb="95" eb="97">
      <t>テキセツ</t>
    </rPh>
    <rPh sb="98" eb="100">
      <t>シセツ</t>
    </rPh>
    <rPh sb="100" eb="102">
      <t>コウシン</t>
    </rPh>
    <rPh sb="103" eb="104">
      <t>ツト</t>
    </rPh>
    <rPh sb="159" eb="161">
      <t>ウワマワ</t>
    </rPh>
    <phoneticPr fontId="4"/>
  </si>
  <si>
    <t>　『累積欠損金比率』は0％、『経常収支比率』『料金回収率』が100％以上であることから給水に必要な費用を給水収益で賄えている状況です。
　『給水原価』は全国平均、類似団体平均値を下回っています。引き続き、効率的な経営を行ってまいります。
　『企業債残高対給水収益比率』は、前年度より上昇し、各平均値を上回りました。これは新浄水場建設等の財源確保のため企業債発行をしたことによるものです。
　『流動比率』は前年度より上昇し、全国平均、類似団体平均を上回っていますが、新浄水場建設等に係る企業債発行によるものです。引き続き、適正な資金確保に努めてまいります。
　『有収率』は全国平均を下回ったものの、類似団体平均値を上回っております。
『施設利用率』は50％以下と全国平均、類似団体平均値を下回っており、水需要に対し浄水場施設の規模が過大な状況にありますが、新浄水場が供用開始となる令和7年度以降は数値が改善される見込みです。</t>
    <rPh sb="97" eb="98">
      <t>ヒ</t>
    </rPh>
    <rPh sb="99" eb="100">
      <t>ツヅ</t>
    </rPh>
    <rPh sb="102" eb="105">
      <t>コウリツテキ</t>
    </rPh>
    <rPh sb="106" eb="108">
      <t>ケイエイ</t>
    </rPh>
    <rPh sb="109" eb="110">
      <t>オコナ</t>
    </rPh>
    <rPh sb="160" eb="166">
      <t>シンジョウスイジョウケンセツ</t>
    </rPh>
    <rPh sb="166" eb="167">
      <t>トウ</t>
    </rPh>
    <rPh sb="168" eb="172">
      <t>ザイゲンカクホ</t>
    </rPh>
    <rPh sb="175" eb="180">
      <t>キギョウサイハッコウ</t>
    </rPh>
    <rPh sb="202" eb="205">
      <t>ゼンネンド</t>
    </rPh>
    <rPh sb="207" eb="209">
      <t>ジョウショウ</t>
    </rPh>
    <rPh sb="211" eb="213">
      <t>ゼンコク</t>
    </rPh>
    <rPh sb="213" eb="215">
      <t>ヘイキン</t>
    </rPh>
    <rPh sb="223" eb="225">
      <t>ウワマワ</t>
    </rPh>
    <rPh sb="255" eb="256">
      <t>ヒ</t>
    </rPh>
    <rPh sb="257" eb="258">
      <t>ツヅ</t>
    </rPh>
    <rPh sb="260" eb="262">
      <t>テキセイ</t>
    </rPh>
    <rPh sb="263" eb="267">
      <t>シキンカクホ</t>
    </rPh>
    <rPh sb="268" eb="269">
      <t>ツト</t>
    </rPh>
    <rPh sb="290" eb="292">
      <t>シタマワ</t>
    </rPh>
    <rPh sb="306" eb="308">
      <t>ウワマワ</t>
    </rPh>
    <rPh sb="377" eb="381">
      <t>シンジョウスイジョウ</t>
    </rPh>
    <rPh sb="389" eb="391">
      <t>レイワ</t>
    </rPh>
    <rPh sb="392" eb="394">
      <t>ネンド</t>
    </rPh>
    <rPh sb="394" eb="396">
      <t>イコウ</t>
    </rPh>
    <rPh sb="397" eb="399">
      <t>スウチ</t>
    </rPh>
    <rPh sb="400" eb="402">
      <t>カイゼン</t>
    </rPh>
    <rPh sb="405" eb="40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</si>
</sst>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2.0299999999999998</c:v>
                </c:pt>
                <c:pt idx="1">
                  <c:v>1.31</c:v>
                </c:pt>
                <c:pt idx="2">
                  <c:v>0.87</c:v>
                </c:pt>
                <c:pt idx="3">
                  <c:v>0.89</c:v>
                </c:pt>
                <c:pt idx="4">
                  <c:v>0.87</c:v>
                </c:pt>
              </c:numCache>
            </c:numRef>
          </c:val>
          <c:extLst>
            <c:ext xmlns:c16="http://schemas.microsoft.com/office/drawing/2014/chart" uri="{C3380CC4-5D6E-409C-BE32-E72D297353CC}">
              <c16:uniqueId val="{00000000-66C0-4C64-A5C5-70883F354E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66C0-4C64-A5C5-70883F354E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45.14</c:v>
                </c:pt>
                <c:pt idx="1">
                  <c:v>44.83</c:v>
                </c:pt>
                <c:pt idx="2">
                  <c:v>44.31</c:v>
                </c:pt>
                <c:pt idx="3">
                  <c:v>44.42</c:v>
                </c:pt>
                <c:pt idx="4">
                  <c:v>44.42</c:v>
                </c:pt>
              </c:numCache>
            </c:numRef>
          </c:val>
          <c:extLst>
            <c:ext xmlns:c16="http://schemas.microsoft.com/office/drawing/2014/chart" uri="{C3380CC4-5D6E-409C-BE32-E72D297353CC}">
              <c16:uniqueId val="{00000000-0FD8-443D-A1D0-81736110F3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FD8-443D-A1D0-81736110F3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91.01</c:v>
                </c:pt>
                <c:pt idx="1">
                  <c:v>91.86</c:v>
                </c:pt>
                <c:pt idx="2">
                  <c:v>91.97</c:v>
                </c:pt>
                <c:pt idx="3">
                  <c:v>90.79</c:v>
                </c:pt>
                <c:pt idx="4">
                  <c:v>88.47</c:v>
                </c:pt>
              </c:numCache>
            </c:numRef>
          </c:val>
          <c:extLst>
            <c:ext xmlns:c16="http://schemas.microsoft.com/office/drawing/2014/chart" uri="{C3380CC4-5D6E-409C-BE32-E72D297353CC}">
              <c16:uniqueId val="{00000000-8ADC-4E2B-9AA4-429F5F6A2B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ADC-4E2B-9AA4-429F5F6A2B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133.86000000000001</c:v>
                </c:pt>
                <c:pt idx="1">
                  <c:v>138.78</c:v>
                </c:pt>
                <c:pt idx="2">
                  <c:v>141.49</c:v>
                </c:pt>
                <c:pt idx="3">
                  <c:v>134.72</c:v>
                </c:pt>
                <c:pt idx="4">
                  <c:v>133.66</c:v>
                </c:pt>
              </c:numCache>
            </c:numRef>
          </c:val>
          <c:extLst>
            <c:ext xmlns:c16="http://schemas.microsoft.com/office/drawing/2014/chart" uri="{C3380CC4-5D6E-409C-BE32-E72D297353CC}">
              <c16:uniqueId val="{00000000-A676-4F19-884F-77F689C379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676-4F19-884F-77F689C379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50.73</c:v>
                </c:pt>
                <c:pt idx="1">
                  <c:v>51.13</c:v>
                </c:pt>
                <c:pt idx="2">
                  <c:v>51.99</c:v>
                </c:pt>
                <c:pt idx="3">
                  <c:v>52.34</c:v>
                </c:pt>
                <c:pt idx="4">
                  <c:v>52.67</c:v>
                </c:pt>
              </c:numCache>
            </c:numRef>
          </c:val>
          <c:extLst>
            <c:ext xmlns:c16="http://schemas.microsoft.com/office/drawing/2014/chart" uri="{C3380CC4-5D6E-409C-BE32-E72D297353CC}">
              <c16:uniqueId val="{00000000-DBCE-4EA5-B707-F2D9F96738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BCE-4EA5-B707-F2D9F96738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15.37</c:v>
                </c:pt>
                <c:pt idx="1">
                  <c:v>15.69</c:v>
                </c:pt>
                <c:pt idx="2">
                  <c:v>17.25</c:v>
                </c:pt>
                <c:pt idx="3">
                  <c:v>16.73</c:v>
                </c:pt>
                <c:pt idx="4">
                  <c:v>15.9</c:v>
                </c:pt>
              </c:numCache>
            </c:numRef>
          </c:val>
          <c:extLst>
            <c:ext xmlns:c16="http://schemas.microsoft.com/office/drawing/2014/chart" uri="{C3380CC4-5D6E-409C-BE32-E72D297353CC}">
              <c16:uniqueId val="{00000000-E81D-40DF-B283-027015E738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81D-40DF-B283-027015E738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C3-426E-919C-571171825B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9C3-426E-919C-571171825B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336.07</c:v>
                </c:pt>
                <c:pt idx="1">
                  <c:v>278.43</c:v>
                </c:pt>
                <c:pt idx="2">
                  <c:v>160.26</c:v>
                </c:pt>
                <c:pt idx="3">
                  <c:v>245.15</c:v>
                </c:pt>
                <c:pt idx="4">
                  <c:v>364.88</c:v>
                </c:pt>
              </c:numCache>
            </c:numRef>
          </c:val>
          <c:extLst>
            <c:ext xmlns:c16="http://schemas.microsoft.com/office/drawing/2014/chart" uri="{C3380CC4-5D6E-409C-BE32-E72D297353CC}">
              <c16:uniqueId val="{00000000-4994-4B36-BD70-6E86278979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4994-4B36-BD70-6E86278979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131.82</c:v>
                </c:pt>
                <c:pt idx="1">
                  <c:v>151.91999999999999</c:v>
                </c:pt>
                <c:pt idx="2">
                  <c:v>187.09</c:v>
                </c:pt>
                <c:pt idx="3">
                  <c:v>467.37</c:v>
                </c:pt>
                <c:pt idx="4">
                  <c:v>752.68</c:v>
                </c:pt>
              </c:numCache>
            </c:numRef>
          </c:val>
          <c:extLst>
            <c:ext xmlns:c16="http://schemas.microsoft.com/office/drawing/2014/chart" uri="{C3380CC4-5D6E-409C-BE32-E72D297353CC}">
              <c16:uniqueId val="{00000000-8FED-4BC7-ABAA-2CD9E1AABF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FED-4BC7-ABAA-2CD9E1AABF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129.16999999999999</c:v>
                </c:pt>
                <c:pt idx="1">
                  <c:v>124.36</c:v>
                </c:pt>
                <c:pt idx="2">
                  <c:v>141.29</c:v>
                </c:pt>
                <c:pt idx="3">
                  <c:v>118.91</c:v>
                </c:pt>
                <c:pt idx="4">
                  <c:v>121.31</c:v>
                </c:pt>
              </c:numCache>
            </c:numRef>
          </c:val>
          <c:extLst>
            <c:ext xmlns:c16="http://schemas.microsoft.com/office/drawing/2014/chart" uri="{C3380CC4-5D6E-409C-BE32-E72D297353CC}">
              <c16:uniqueId val="{00000000-777E-47E5-B35E-BF4FAF084B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77E-47E5-B35E-BF4FAF084B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123.43</c:v>
                </c:pt>
                <c:pt idx="1">
                  <c:v>116.98</c:v>
                </c:pt>
                <c:pt idx="2">
                  <c:v>113.12</c:v>
                </c:pt>
                <c:pt idx="3">
                  <c:v>118.76</c:v>
                </c:pt>
                <c:pt idx="4">
                  <c:v>120.63</c:v>
                </c:pt>
              </c:numCache>
            </c:numRef>
          </c:val>
          <c:extLst>
            <c:ext xmlns:c16="http://schemas.microsoft.com/office/drawing/2014/chart" uri="{C3380CC4-5D6E-409C-BE32-E72D297353CC}">
              <c16:uniqueId val="{00000000-6C42-49BA-9F40-26650D1DA3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C42-49BA-9F40-26650D1DA3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1" zoomScale="118" zoomScaleNormal="118" workbookViewId="0">
      <selection activeCell="CA43" sqref="CA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燕・弥彦総合事務組合</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63.88</v>
      </c>
      <c r="J10" s="46"/>
      <c r="K10" s="46"/>
      <c r="L10" s="46"/>
      <c r="M10" s="46"/>
      <c r="N10" s="46"/>
      <c r="O10" s="80"/>
      <c r="P10" s="47">
        <f>データ!$P$6</f>
        <v>99.9</v>
      </c>
      <c r="Q10" s="47"/>
      <c r="R10" s="47"/>
      <c r="S10" s="47"/>
      <c r="T10" s="47"/>
      <c r="U10" s="47"/>
      <c r="V10" s="47"/>
      <c r="W10" s="44">
        <f>データ!$Q$6</f>
        <v>3245</v>
      </c>
      <c r="X10" s="44"/>
      <c r="Y10" s="44"/>
      <c r="Z10" s="44"/>
      <c r="AA10" s="44"/>
      <c r="AB10" s="44"/>
      <c r="AC10" s="44"/>
      <c r="AD10" s="2"/>
      <c r="AE10" s="2"/>
      <c r="AF10" s="2"/>
      <c r="AG10" s="2"/>
      <c r="AH10" s="2"/>
      <c r="AI10" s="2"/>
      <c r="AJ10" s="2"/>
      <c r="AK10" s="2"/>
      <c r="AL10" s="44">
        <f>データ!$U$6</f>
        <v>83801</v>
      </c>
      <c r="AM10" s="44"/>
      <c r="AN10" s="44"/>
      <c r="AO10" s="44"/>
      <c r="AP10" s="44"/>
      <c r="AQ10" s="44"/>
      <c r="AR10" s="44"/>
      <c r="AS10" s="44"/>
      <c r="AT10" s="45">
        <f>データ!$V$6</f>
        <v>122.72</v>
      </c>
      <c r="AU10" s="46"/>
      <c r="AV10" s="46"/>
      <c r="AW10" s="46"/>
      <c r="AX10" s="46"/>
      <c r="AY10" s="46"/>
      <c r="AZ10" s="46"/>
      <c r="BA10" s="46"/>
      <c r="BB10" s="47">
        <f>データ!$W$6</f>
        <v>682.86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kIBl8JCs6ACV7t5sf/IT0+0e5BsxfmTZ/V1/TcSp0t8eZhC5JdU8g0F/1GlHCKYOYauke9s0FdeGEkhaBE5w==" saltValue="yJ8KheXdfX9i6GFDeMdH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159000</v>
      </c>
      <c r="D6" s="20">
        <f t="shared" si="3"/>
        <v>46</v>
      </c>
      <c r="E6" s="20">
        <f t="shared" si="3"/>
        <v>1</v>
      </c>
      <c r="F6" s="20">
        <f t="shared" si="3"/>
        <v>0</v>
      </c>
      <c r="G6" s="20">
        <f t="shared" si="3"/>
        <v>1</v>
      </c>
      <c r="H6" s="20" t="str">
        <f t="shared" si="3"/>
        <v>新潟県　燕・弥彦総合事務組合</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63.88</v>
      </c>
      <c r="P6" s="21">
        <f t="shared" si="3"/>
        <v>99.9</v>
      </c>
      <c r="Q6" s="21">
        <f t="shared" si="3"/>
        <v>3245</v>
      </c>
      <c r="R6" s="21" t="str">
        <f t="shared" si="3"/>
        <v>-</v>
      </c>
      <c r="S6" s="21" t="str">
        <f t="shared" si="3"/>
        <v>-</v>
      </c>
      <c r="T6" s="21" t="str">
        <f t="shared" si="3"/>
        <v>-</v>
      </c>
      <c r="U6" s="21">
        <f t="shared" si="3"/>
        <v>83801</v>
      </c>
      <c r="V6" s="21">
        <f t="shared" si="3"/>
        <v>122.72</v>
      </c>
      <c r="W6" s="21">
        <f t="shared" si="3"/>
        <v>682.86</v>
      </c>
      <c r="X6" s="22">
        <f>IF(X7="",NA(),X7)</f>
        <v>133.86000000000001</v>
      </c>
      <c r="Y6" s="22">
        <f t="shared" ref="Y6:AG6" si="4">IF(Y7="",NA(),Y7)</f>
        <v>138.78</v>
      </c>
      <c r="Z6" s="22">
        <f t="shared" si="4"/>
        <v>141.49</v>
      </c>
      <c r="AA6" s="22">
        <f t="shared" si="4"/>
        <v>134.72</v>
      </c>
      <c r="AB6" s="22">
        <f t="shared" si="4"/>
        <v>133.66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336.07</v>
      </c>
      <c r="AU6" s="22">
        <f t="shared" ref="AU6:BC6" si="6">IF(AU7="",NA(),AU7)</f>
        <v>278.43</v>
      </c>
      <c r="AV6" s="22">
        <f t="shared" si="6"/>
        <v>160.26</v>
      </c>
      <c r="AW6" s="22">
        <f t="shared" si="6"/>
        <v>245.15</v>
      </c>
      <c r="AX6" s="22">
        <f t="shared" si="6"/>
        <v>364.88</v>
      </c>
      <c r="AY6" s="22">
        <f t="shared" si="6"/>
        <v>360.86</v>
      </c>
      <c r="AZ6" s="22">
        <f t="shared" si="6"/>
        <v>350.79</v>
      </c>
      <c r="BA6" s="22">
        <f t="shared" si="6"/>
        <v>354.57</v>
      </c>
      <c r="BB6" s="22">
        <f t="shared" si="6"/>
        <v>357.74</v>
      </c>
      <c r="BC6" s="22">
        <f t="shared" si="6"/>
        <v>344.88</v>
      </c>
      <c r="BD6" s="21" t="str">
        <f>IF(BD7="","",IF(BD7="-","【-】","【"&amp;SUBSTITUTE(TEXT(BD7,"#,##0.00"),"-","△")&amp;"】"))</f>
        <v>【243.36】</v>
      </c>
      <c r="BE6" s="22">
        <f>IF(BE7="",NA(),BE7)</f>
        <v>131.82</v>
      </c>
      <c r="BF6" s="22">
        <f t="shared" ref="BF6:BN6" si="7">IF(BF7="",NA(),BF7)</f>
        <v>151.91999999999999</v>
      </c>
      <c r="BG6" s="22">
        <f t="shared" si="7"/>
        <v>187.09</v>
      </c>
      <c r="BH6" s="22">
        <f t="shared" si="7"/>
        <v>467.37</v>
      </c>
      <c r="BI6" s="22">
        <f t="shared" si="7"/>
        <v>752.68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129.16999999999999</v>
      </c>
      <c r="BQ6" s="22">
        <f t="shared" ref="BQ6:BY6" si="8">IF(BQ7="",NA(),BQ7)</f>
        <v>124.36</v>
      </c>
      <c r="BR6" s="22">
        <f t="shared" si="8"/>
        <v>141.29</v>
      </c>
      <c r="BS6" s="22">
        <f t="shared" si="8"/>
        <v>118.91</v>
      </c>
      <c r="BT6" s="22">
        <f t="shared" si="8"/>
        <v>121.31</v>
      </c>
      <c r="BU6" s="22">
        <f t="shared" si="8"/>
        <v>103.32</v>
      </c>
      <c r="BV6" s="22">
        <f t="shared" si="8"/>
        <v>100.85</v>
      </c>
      <c r="BW6" s="22">
        <f t="shared" si="8"/>
        <v>103.79</v>
      </c>
      <c r="BX6" s="22">
        <f t="shared" si="8"/>
        <v>98.3</v>
      </c>
      <c r="BY6" s="22">
        <f t="shared" si="8"/>
        <v>98.89</v>
      </c>
      <c r="BZ6" s="21" t="str">
        <f>IF(BZ7="","",IF(BZ7="-","【-】","【"&amp;SUBSTITUTE(TEXT(BZ7,"#,##0.00"),"-","△")&amp;"】"))</f>
        <v>【97.82】</v>
      </c>
      <c r="CA6" s="22">
        <f>IF(CA7="",NA(),CA7)</f>
        <v>123.43</v>
      </c>
      <c r="CB6" s="22">
        <f t="shared" ref="CB6:CJ6" si="9">IF(CB7="",NA(),CB7)</f>
        <v>116.98</v>
      </c>
      <c r="CC6" s="22">
        <f t="shared" si="9"/>
        <v>113.12</v>
      </c>
      <c r="CD6" s="22">
        <f t="shared" si="9"/>
        <v>118.76</v>
      </c>
      <c r="CE6" s="22">
        <f t="shared" si="9"/>
        <v>120.63</v>
      </c>
      <c r="CF6" s="22">
        <f t="shared" si="9"/>
        <v>168.56</v>
      </c>
      <c r="CG6" s="22">
        <f t="shared" si="9"/>
        <v>167.1</v>
      </c>
      <c r="CH6" s="22">
        <f t="shared" si="9"/>
        <v>167.86</v>
      </c>
      <c r="CI6" s="22">
        <f t="shared" si="9"/>
        <v>173.68</v>
      </c>
      <c r="CJ6" s="22">
        <f t="shared" si="9"/>
        <v>174.52</v>
      </c>
      <c r="CK6" s="21" t="str">
        <f>IF(CK7="","",IF(CK7="-","【-】","【"&amp;SUBSTITUTE(TEXT(CK7,"#,##0.00"),"-","△")&amp;"】"))</f>
        <v>【177.56】</v>
      </c>
      <c r="CL6" s="22">
        <f>IF(CL7="",NA(),CL7)</f>
        <v>45.14</v>
      </c>
      <c r="CM6" s="22">
        <f t="shared" ref="CM6:CU6" si="10">IF(CM7="",NA(),CM7)</f>
        <v>44.83</v>
      </c>
      <c r="CN6" s="22">
        <f t="shared" si="10"/>
        <v>44.31</v>
      </c>
      <c r="CO6" s="22">
        <f t="shared" si="10"/>
        <v>44.42</v>
      </c>
      <c r="CP6" s="22">
        <f t="shared" si="10"/>
        <v>44.42</v>
      </c>
      <c r="CQ6" s="22">
        <f t="shared" si="10"/>
        <v>59.51</v>
      </c>
      <c r="CR6" s="22">
        <f t="shared" si="10"/>
        <v>59.91</v>
      </c>
      <c r="CS6" s="22">
        <f t="shared" si="10"/>
        <v>59.4</v>
      </c>
      <c r="CT6" s="22">
        <f t="shared" si="10"/>
        <v>59.24</v>
      </c>
      <c r="CU6" s="22">
        <f t="shared" si="10"/>
        <v>58.77</v>
      </c>
      <c r="CV6" s="21" t="str">
        <f>IF(CV7="","",IF(CV7="-","【-】","【"&amp;SUBSTITUTE(TEXT(CV7,"#,##0.00"),"-","△")&amp;"】"))</f>
        <v>【59.81】</v>
      </c>
      <c r="CW6" s="22">
        <f>IF(CW7="",NA(),CW7)</f>
        <v>91.01</v>
      </c>
      <c r="CX6" s="22">
        <f t="shared" ref="CX6:DF6" si="11">IF(CX7="",NA(),CX7)</f>
        <v>91.86</v>
      </c>
      <c r="CY6" s="22">
        <f t="shared" si="11"/>
        <v>91.97</v>
      </c>
      <c r="CZ6" s="22">
        <f t="shared" si="11"/>
        <v>90.79</v>
      </c>
      <c r="DA6" s="22">
        <f t="shared" si="11"/>
        <v>88.47</v>
      </c>
      <c r="DB6" s="22">
        <f t="shared" si="11"/>
        <v>87.08</v>
      </c>
      <c r="DC6" s="22">
        <f t="shared" si="11"/>
        <v>87.26</v>
      </c>
      <c r="DD6" s="22">
        <f t="shared" si="11"/>
        <v>87.57</v>
      </c>
      <c r="DE6" s="22">
        <f t="shared" si="11"/>
        <v>87.26</v>
      </c>
      <c r="DF6" s="22">
        <f t="shared" si="11"/>
        <v>86.95</v>
      </c>
      <c r="DG6" s="21" t="str">
        <f>IF(DG7="","",IF(DG7="-","【-】","【"&amp;SUBSTITUTE(TEXT(DG7,"#,##0.00"),"-","△")&amp;"】"))</f>
        <v>【89.42】</v>
      </c>
      <c r="DH6" s="22">
        <f>IF(DH7="",NA(),DH7)</f>
        <v>50.73</v>
      </c>
      <c r="DI6" s="22">
        <f t="shared" ref="DI6:DQ6" si="12">IF(DI7="",NA(),DI7)</f>
        <v>51.13</v>
      </c>
      <c r="DJ6" s="22">
        <f t="shared" si="12"/>
        <v>51.99</v>
      </c>
      <c r="DK6" s="22">
        <f t="shared" si="12"/>
        <v>52.34</v>
      </c>
      <c r="DL6" s="22">
        <f t="shared" si="12"/>
        <v>52.67</v>
      </c>
      <c r="DM6" s="22">
        <f t="shared" si="12"/>
        <v>48.55</v>
      </c>
      <c r="DN6" s="22">
        <f t="shared" si="12"/>
        <v>49.2</v>
      </c>
      <c r="DO6" s="22">
        <f t="shared" si="12"/>
        <v>50.01</v>
      </c>
      <c r="DP6" s="22">
        <f t="shared" si="12"/>
        <v>50.99</v>
      </c>
      <c r="DQ6" s="22">
        <f t="shared" si="12"/>
        <v>51.79</v>
      </c>
      <c r="DR6" s="21" t="str">
        <f>IF(DR7="","",IF(DR7="-","【-】","【"&amp;SUBSTITUTE(TEXT(DR7,"#,##0.00"),"-","△")&amp;"】"))</f>
        <v>【52.02】</v>
      </c>
      <c r="DS6" s="22">
        <f>IF(DS7="",NA(),DS7)</f>
        <v>15.37</v>
      </c>
      <c r="DT6" s="22">
        <f t="shared" ref="DT6:EB6" si="13">IF(DT7="",NA(),DT7)</f>
        <v>15.69</v>
      </c>
      <c r="DU6" s="22">
        <f t="shared" si="13"/>
        <v>17.25</v>
      </c>
      <c r="DV6" s="22">
        <f t="shared" si="13"/>
        <v>16.73</v>
      </c>
      <c r="DW6" s="22">
        <f t="shared" si="13"/>
        <v>15.9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2.0299999999999998</v>
      </c>
      <c r="EE6" s="22">
        <f t="shared" ref="EE6:EM6" si="14">IF(EE7="",NA(),EE7)</f>
        <v>1.31</v>
      </c>
      <c r="EF6" s="22">
        <f t="shared" si="14"/>
        <v>0.87</v>
      </c>
      <c r="EG6" s="22">
        <f t="shared" si="14"/>
        <v>0.89</v>
      </c>
      <c r="EH6" s="22">
        <f t="shared" si="14"/>
        <v>0.87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159000</v>
      </c>
      <c r="D7" s="24">
        <v>46</v>
      </c>
      <c r="E7" s="24">
        <v>1</v>
      </c>
      <c r="F7" s="24">
        <v>0</v>
      </c>
      <c r="G7" s="24">
        <v>1</v>
      </c>
      <c r="H7" s="24" t="s">
        <v>93</v>
      </c>
      <c r="I7" s="24" t="s">
        <v>94</v>
      </c>
      <c r="J7" s="24" t="s">
        <v>95</v>
      </c>
      <c r="K7" s="24" t="s">
        <v>96</v>
      </c>
      <c r="L7" s="24" t="s">
        <v>97</v>
      </c>
      <c r="M7" s="24" t="s">
        <v>98</v>
      </c>
      <c r="N7" s="25" t="s">
        <v>99</v>
      </c>
      <c r="O7" s="25">
        <v>63.88</v>
      </c>
      <c r="P7" s="25">
        <v>99.9</v>
      </c>
      <c r="Q7" s="25">
        <v>3245</v>
      </c>
      <c r="R7" s="25" t="s">
        <v>99</v>
      </c>
      <c r="S7" s="25" t="s">
        <v>99</v>
      </c>
      <c r="T7" s="25" t="s">
        <v>99</v>
      </c>
      <c r="U7" s="25">
        <v>83801</v>
      </c>
      <c r="V7" s="25">
        <v>122.72</v>
      </c>
      <c r="W7" s="25">
        <v>682.86</v>
      </c>
      <c r="X7" s="25">
        <v>133.86000000000001</v>
      </c>
      <c r="Y7" s="25">
        <v>138.78</v>
      </c>
      <c r="Z7" s="25">
        <v>141.49</v>
      </c>
      <c r="AA7" s="25">
        <v>134.72</v>
      </c>
      <c r="AB7" s="25">
        <v>133.66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336.07</v>
      </c>
      <c r="AU7" s="25">
        <v>278.43</v>
      </c>
      <c r="AV7" s="25">
        <v>160.26</v>
      </c>
      <c r="AW7" s="25">
        <v>245.15</v>
      </c>
      <c r="AX7" s="25">
        <v>364.88</v>
      </c>
      <c r="AY7" s="25">
        <v>360.86</v>
      </c>
      <c r="AZ7" s="25">
        <v>350.79</v>
      </c>
      <c r="BA7" s="25">
        <v>354.57</v>
      </c>
      <c r="BB7" s="25">
        <v>357.74</v>
      </c>
      <c r="BC7" s="25">
        <v>344.88</v>
      </c>
      <c r="BD7" s="25">
        <v>243.36</v>
      </c>
      <c r="BE7" s="25">
        <v>131.82</v>
      </c>
      <c r="BF7" s="25">
        <v>151.91999999999999</v>
      </c>
      <c r="BG7" s="25">
        <v>187.09</v>
      </c>
      <c r="BH7" s="25">
        <v>467.37</v>
      </c>
      <c r="BI7" s="25">
        <v>752.68</v>
      </c>
      <c r="BJ7" s="25">
        <v>309.27999999999997</v>
      </c>
      <c r="BK7" s="25">
        <v>322.92</v>
      </c>
      <c r="BL7" s="25">
        <v>303.45999999999998</v>
      </c>
      <c r="BM7" s="25">
        <v>307.27999999999997</v>
      </c>
      <c r="BN7" s="25">
        <v>304.02</v>
      </c>
      <c r="BO7" s="25">
        <v>265.93</v>
      </c>
      <c r="BP7" s="25">
        <v>129.16999999999999</v>
      </c>
      <c r="BQ7" s="25">
        <v>124.36</v>
      </c>
      <c r="BR7" s="25">
        <v>141.29</v>
      </c>
      <c r="BS7" s="25">
        <v>118.91</v>
      </c>
      <c r="BT7" s="25">
        <v>121.31</v>
      </c>
      <c r="BU7" s="25">
        <v>103.32</v>
      </c>
      <c r="BV7" s="25">
        <v>100.85</v>
      </c>
      <c r="BW7" s="25">
        <v>103.79</v>
      </c>
      <c r="BX7" s="25">
        <v>98.3</v>
      </c>
      <c r="BY7" s="25">
        <v>98.89</v>
      </c>
      <c r="BZ7" s="25">
        <v>97.82</v>
      </c>
      <c r="CA7" s="25">
        <v>123.43</v>
      </c>
      <c r="CB7" s="25">
        <v>116.98</v>
      </c>
      <c r="CC7" s="25">
        <v>113.12</v>
      </c>
      <c r="CD7" s="25">
        <v>118.76</v>
      </c>
      <c r="CE7" s="25">
        <v>120.63</v>
      </c>
      <c r="CF7" s="25">
        <v>168.56</v>
      </c>
      <c r="CG7" s="25">
        <v>167.1</v>
      </c>
      <c r="CH7" s="25">
        <v>167.86</v>
      </c>
      <c r="CI7" s="25">
        <v>173.68</v>
      </c>
      <c r="CJ7" s="25">
        <v>174.52</v>
      </c>
      <c r="CK7" s="25">
        <v>177.56</v>
      </c>
      <c r="CL7" s="25">
        <v>45.14</v>
      </c>
      <c r="CM7" s="25">
        <v>44.83</v>
      </c>
      <c r="CN7" s="25">
        <v>44.31</v>
      </c>
      <c r="CO7" s="25">
        <v>44.42</v>
      </c>
      <c r="CP7" s="25">
        <v>44.42</v>
      </c>
      <c r="CQ7" s="25">
        <v>59.51</v>
      </c>
      <c r="CR7" s="25">
        <v>59.91</v>
      </c>
      <c r="CS7" s="25">
        <v>59.4</v>
      </c>
      <c r="CT7" s="25">
        <v>59.24</v>
      </c>
      <c r="CU7" s="25">
        <v>58.77</v>
      </c>
      <c r="CV7" s="25">
        <v>59.81</v>
      </c>
      <c r="CW7" s="25">
        <v>91.01</v>
      </c>
      <c r="CX7" s="25">
        <v>91.86</v>
      </c>
      <c r="CY7" s="25">
        <v>91.97</v>
      </c>
      <c r="CZ7" s="25">
        <v>90.79</v>
      </c>
      <c r="DA7" s="25">
        <v>88.47</v>
      </c>
      <c r="DB7" s="25">
        <v>87.08</v>
      </c>
      <c r="DC7" s="25">
        <v>87.26</v>
      </c>
      <c r="DD7" s="25">
        <v>87.57</v>
      </c>
      <c r="DE7" s="25">
        <v>87.26</v>
      </c>
      <c r="DF7" s="25">
        <v>86.95</v>
      </c>
      <c r="DG7" s="25">
        <v>89.42</v>
      </c>
      <c r="DH7" s="25">
        <v>50.73</v>
      </c>
      <c r="DI7" s="25">
        <v>51.13</v>
      </c>
      <c r="DJ7" s="25">
        <v>51.99</v>
      </c>
      <c r="DK7" s="25">
        <v>52.34</v>
      </c>
      <c r="DL7" s="25">
        <v>52.67</v>
      </c>
      <c r="DM7" s="25">
        <v>48.55</v>
      </c>
      <c r="DN7" s="25">
        <v>49.2</v>
      </c>
      <c r="DO7" s="25">
        <v>50.01</v>
      </c>
      <c r="DP7" s="25">
        <v>50.99</v>
      </c>
      <c r="DQ7" s="25">
        <v>51.79</v>
      </c>
      <c r="DR7" s="25">
        <v>52.02</v>
      </c>
      <c r="DS7" s="25">
        <v>15.37</v>
      </c>
      <c r="DT7" s="25">
        <v>15.69</v>
      </c>
      <c r="DU7" s="25">
        <v>17.25</v>
      </c>
      <c r="DV7" s="25">
        <v>16.73</v>
      </c>
      <c r="DW7" s="25">
        <v>15.9</v>
      </c>
      <c r="DX7" s="25">
        <v>17.11</v>
      </c>
      <c r="DY7" s="25">
        <v>18.329999999999998</v>
      </c>
      <c r="DZ7" s="25">
        <v>20.27</v>
      </c>
      <c r="EA7" s="25">
        <v>21.69</v>
      </c>
      <c r="EB7" s="25">
        <v>23.19</v>
      </c>
      <c r="EC7" s="25">
        <v>25.37</v>
      </c>
      <c r="ED7" s="25">
        <v>2.0299999999999998</v>
      </c>
      <c r="EE7" s="25">
        <v>1.31</v>
      </c>
      <c r="EF7" s="25">
        <v>0.87</v>
      </c>
      <c r="EG7" s="25">
        <v>0.89</v>
      </c>
      <c r="EH7" s="25">
        <v>0.87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春木　恵</dc:creator>
  <cp:lastModifiedBy>春木　恵</cp:lastModifiedBy>
  <cp:lastPrinted>2025-01-30T07:55:29Z</cp:lastPrinted>
  <dcterms:created xsi:type="dcterms:W3CDTF">2025-01-29T07:18:46Z</dcterms:created>
  <dcterms:modified xsi:type="dcterms:W3CDTF">2025-02-19T01:19:02Z</dcterms:modified>
</cp:coreProperties>
</file>