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410_水道局\00_水道局内共通フォルダ\050_組織・団体\050_新潟県\030_新潟県総務管理部市町村課\2025年度\080119_ 【1_30 (金)〆】公営企業に係る経営比較分析表(令和６年度)の分析等について\080218_【224(火)〆・理財】公営企業の経営比較分析表の確認事項について\修正提出\"/>
    </mc:Choice>
  </mc:AlternateContent>
  <workbookProtection workbookAlgorithmName="SHA-512" workbookHashValue="CPfYrXfVcEeSeP3dFfxamaF+HbHlkkjSjnvl3Bys8AKrj5/aZcpczI3Kyqa7l65ZTyrrsuDHaNjmTiQw33b06Q==" workbookSaltValue="95bBVfUeR+b7xjs0aL0qm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<sst xmlns="http://schemas.openxmlformats.org/spreadsheetml/2006/main" count="231" uniqueCount="111">
  <si>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</si>
  <si>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</si>
  <si>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</si>
  <si>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</si>
  <si>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</si>
  <si>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</si>
  <si>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</si>
  <si>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</si>
  <si>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</si>
  <si>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</si>
  <si>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</si>
  <si>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</si>
  <si>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</si>
  <si>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</si>
  <si>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</si>
  <si>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</si>
  <si>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</si>
  <si>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</si>
  <si>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</si>
  <si>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</si>
  <si>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</si>
  <si>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</si>
  <si>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</si>
  <si>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</si>
  <si>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</si>
  <si>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</si>
  <si>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</si>
  <si>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</si>
  <si>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</si>
  <si>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</si>
  <si>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</si>
  <si>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</si>
  <si>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</si>
  <si>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</si>
  <si>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</si>
  <si>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</si>
  <si>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</si>
  <si>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</si>
  <si>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</si>
  <si>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</si>
  <si>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</si>
  <si>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</si>
  <si>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</si>
  <si>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</si>
  <si>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</si>
  <si>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</si>
  <si>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</si>
  <si>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</si>
  <si>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</si>
  <si>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</si>
  <si>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</si>
  <si>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</si>
  <si>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</si>
  <si>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</si>
  <si>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</si>
  <si>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</si>
  <si>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</si>
  <si>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</si>
  <si>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</si>
  <si>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</si>
  <si>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</si>
  <si>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</si>
  <si>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</si>
  <si>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</si>
  <si>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</si>
  <si>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</si>
  <si>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</si>
  <si>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</si>
  <si>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</si>
  <si>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</si>
  <si>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</si>
  <si>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</si>
  <si>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</si>
  <si>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</si>
  <si>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</si>
  <si>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</si>
  <si>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</si>
  <si>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</si>
  <si>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</si>
  <si>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</si>
  <si>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</si>
  <si>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</si>
  <si>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</si>
  <si>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</si>
  <si>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</si>
  <si>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</si>
  <si>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</si>
  <si>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</si>
  <si>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</si>
  <si>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</si>
  <si>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</si>
  <si>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</si>
  <si>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燕・弥彦総合事務組合</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</si>
  <si>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</si>
  <si>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</si>
  <si>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</si>
  <si>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</si>
  <si>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</si>
  <si>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</si>
  <si>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</si>
  <si>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</si>
  <si>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</si>
  <si>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</si>
  <si>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</si>
  <si>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</si>
  <si>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</si>
  <si>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</si>
  <si>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</si>
  <si>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『有形固定資産減価償却率』は前年度より減少しましたが、これは新浄水場竣工に伴う既設浄水場施設等の除却によるものです。引き続き、老朽管の更新等、適切な施設更新に努めてまいります。
　『管路経年化率』は全国平均、類似団体平均値を下回り、『管路更新率』は全国平均、類似団体平均値を上回っており、老朽管路の更新が着実に行われています。今後は水道拡張期に布設した多くの管路が更新時期を迎えることから、財源を踏まえた計画的な更新が必要となってきます。</t>
    <rPh sb="15" eb="18">
      <t>ゼンネンド</t>
    </rPh>
    <rPh sb="20" eb="22">
      <t>ゲンショウ</t>
    </rPh>
    <rPh sb="38" eb="39">
      <t>トモナ</t>
    </rPh>
    <rPh sb="59" eb="60">
      <t>ヒ</t>
    </rPh>
    <rPh sb="61" eb="62">
      <t>ツヅ</t>
    </rPh>
    <rPh sb="64" eb="67">
      <t>ロウキュウカン</t>
    </rPh>
    <rPh sb="68" eb="70">
      <t>コウシン</t>
    </rPh>
    <rPh sb="70" eb="71">
      <t>トウ</t>
    </rPh>
    <rPh sb="72" eb="74">
      <t>テキセツ</t>
    </rPh>
    <rPh sb="75" eb="79">
      <t>シセツコウシン</t>
    </rPh>
    <rPh sb="80" eb="81">
      <t>ツト</t>
    </rPh>
    <rPh sb="138" eb="140">
      <t>ウワマワ</t>
    </rPh>
    <phoneticPr fontId="4"/>
  </si>
  <si>
    <t>　『累積欠損金比率』は0％、『経常収支比率』『料金回収率』が100％以上であることから給水に必要な費用を給水収益で賄えている状況です。
　『給水原価』は全国平均、類似団体平均値を下回っています。引き続き、効率的な経営を行ってまいります。
　『企業債残高対給水収益比率』は、前年度より上昇し、各平均値を上回りました。これは新浄水場建設工事の財源確保のため企業債発行をしたことによるものです。
　『流動比率』は前年度より減少しました。これは新浄水場建設工事完了に伴う精算によります。引き続き、適正な資金確保に努めてまいります。
　『有収率』は全国平均を下回ったものの、類似団体平均値を上回っております。
『施設利用率』は50％以下と全国平均、類似団体平均値を下回っており、水需要に対し浄水場施設の規模が過大な状況にありますが、新浄水場本格稼働となる令和7年度以降は数値が改善される見込みです。</t>
    <rPh sb="97" eb="98">
      <t>ヒ</t>
    </rPh>
    <rPh sb="99" eb="100">
      <t>ツヅ</t>
    </rPh>
    <rPh sb="102" eb="105">
      <t>コウリツテキ</t>
    </rPh>
    <rPh sb="106" eb="108">
      <t>ケイエイ</t>
    </rPh>
    <rPh sb="109" eb="110">
      <t>オコナ</t>
    </rPh>
    <rPh sb="160" eb="166">
      <t>シンジョウスイジョウケンセツ</t>
    </rPh>
    <rPh sb="166" eb="168">
      <t>コウジ</t>
    </rPh>
    <rPh sb="169" eb="173">
      <t>ザイゲンカクホ</t>
    </rPh>
    <rPh sb="176" eb="181">
      <t>キギョウサイハッコウ</t>
    </rPh>
    <rPh sb="203" eb="206">
      <t>ゼンネンド</t>
    </rPh>
    <rPh sb="208" eb="210">
      <t>ゲンショウ</t>
    </rPh>
    <rPh sb="222" eb="226">
      <t>ケンセツコウジ</t>
    </rPh>
    <rPh sb="226" eb="228">
      <t>カンリョウ</t>
    </rPh>
    <rPh sb="229" eb="230">
      <t>トモナ</t>
    </rPh>
    <rPh sb="231" eb="233">
      <t>セイサン</t>
    </rPh>
    <rPh sb="239" eb="240">
      <t>ヒ</t>
    </rPh>
    <rPh sb="241" eb="242">
      <t>ツヅ</t>
    </rPh>
    <rPh sb="244" eb="246">
      <t>テキセイ</t>
    </rPh>
    <rPh sb="247" eb="251">
      <t>シキンカクホ</t>
    </rPh>
    <rPh sb="252" eb="253">
      <t>ツト</t>
    </rPh>
    <rPh sb="274" eb="276">
      <t>シタマワ</t>
    </rPh>
    <rPh sb="290" eb="292">
      <t>ウワマワ</t>
    </rPh>
    <rPh sb="361" eb="365">
      <t>シンジョウスイジョウ</t>
    </rPh>
    <rPh sb="365" eb="369">
      <t>ホンカクカドウ</t>
    </rPh>
    <rPh sb="372" eb="374">
      <t>レイワ</t>
    </rPh>
    <rPh sb="375" eb="377">
      <t>ネンド</t>
    </rPh>
    <rPh sb="377" eb="379">
      <t>イコウ</t>
    </rPh>
    <rPh sb="380" eb="382">
      <t>スウチ</t>
    </rPh>
    <rPh sb="383" eb="385">
      <t>カイゼン</t>
    </rPh>
    <rPh sb="388" eb="390">
      <t>ミコ</t>
    </rPh>
    <phoneticPr fontId="4"/>
  </si>
  <si>
    <t>　施設更新に関する共通課題を抱える燕市と弥彦村は、水道事業の経営基盤強化を図ることを目的に平成31年4月から水道事業を経営統合し、両市村で組織する燕・弥彦総合事務組合で経営開始することとしました。
　令和６年度末に新浄水場建設工事が完了し、令和７年度から本格稼働となります。この新浄水場は膜ろ過方式を採用しており、容易にダウンサイジングができることから、今後の人口減少にも対応できる施設となっております。管路においても、老朽管の更新や重要給水施設管路の耐震化を行っていき、より災害に強い水道施設の構築を進めます。
　また、水道事業経験職員の減少が進み、人材確保も困難な状況であるため、当組合構成市村と連携しながら課題解決に努めます。
　引き続き、安全で安心な水道水を継続的に提供できるよう、適正な料金設定など経営努力を行い、水道事業の運営に取り組んでまいります。</t>
    <rPh sb="1" eb="3">
      <t>シセツ</t>
    </rPh>
    <rPh sb="100" eb="102">
      <t>レイワ</t>
    </rPh>
    <rPh sb="103" eb="106">
      <t>ネンドマツ</t>
    </rPh>
    <rPh sb="107" eb="113">
      <t>シンジョウスイジョウケンセツ</t>
    </rPh>
    <rPh sb="113" eb="115">
      <t>コウジ</t>
    </rPh>
    <rPh sb="116" eb="118">
      <t>カンリョウ</t>
    </rPh>
    <rPh sb="120" eb="122">
      <t>レイワ</t>
    </rPh>
    <rPh sb="123" eb="125">
      <t>ネンド</t>
    </rPh>
    <rPh sb="139" eb="140">
      <t>シン</t>
    </rPh>
    <rPh sb="140" eb="143">
      <t>ジョウスイジョウ</t>
    </rPh>
    <rPh sb="144" eb="145">
      <t>マク</t>
    </rPh>
    <rPh sb="146" eb="147">
      <t>カ</t>
    </rPh>
    <rPh sb="147" eb="149">
      <t>ホウシキ</t>
    </rPh>
    <rPh sb="150" eb="152">
      <t>サイヨウ</t>
    </rPh>
    <rPh sb="157" eb="159">
      <t>ヨウイ</t>
    </rPh>
    <rPh sb="177" eb="179">
      <t>コンゴ</t>
    </rPh>
    <rPh sb="180" eb="184">
      <t>ジンコウゲンショウ</t>
    </rPh>
    <rPh sb="186" eb="188">
      <t>タイオウ</t>
    </rPh>
    <rPh sb="191" eb="193">
      <t>シセツ</t>
    </rPh>
    <rPh sb="202" eb="204">
      <t>カンロ</t>
    </rPh>
    <rPh sb="210" eb="213">
      <t>ロウキュウカン</t>
    </rPh>
    <rPh sb="214" eb="216">
      <t>コウシン</t>
    </rPh>
    <rPh sb="217" eb="225">
      <t>ジュウヨウキュウスイシセツカンロ</t>
    </rPh>
    <rPh sb="226" eb="229">
      <t>タイシンカ</t>
    </rPh>
    <rPh sb="230" eb="231">
      <t>オコナ</t>
    </rPh>
    <rPh sb="238" eb="240">
      <t>サイガイ</t>
    </rPh>
    <rPh sb="241" eb="242">
      <t>ツヨ</t>
    </rPh>
    <rPh sb="243" eb="247">
      <t>スイドウシセツ</t>
    </rPh>
    <rPh sb="248" eb="250">
      <t>コウチク</t>
    </rPh>
    <rPh sb="251" eb="252">
      <t>スス</t>
    </rPh>
    <rPh sb="261" eb="263">
      <t>スイドウ</t>
    </rPh>
    <rPh sb="263" eb="265">
      <t>ジギョウ</t>
    </rPh>
    <rPh sb="265" eb="269">
      <t>ケイケンショクイン</t>
    </rPh>
    <rPh sb="270" eb="272">
      <t>ゲンショウ</t>
    </rPh>
    <rPh sb="273" eb="274">
      <t>スス</t>
    </rPh>
    <rPh sb="276" eb="280">
      <t>ジンザイカクホ</t>
    </rPh>
    <rPh sb="281" eb="283">
      <t>コンナン</t>
    </rPh>
    <rPh sb="284" eb="286">
      <t>ジョウキョウ</t>
    </rPh>
    <rPh sb="292" eb="295">
      <t>トウクミアイ</t>
    </rPh>
    <rPh sb="295" eb="299">
      <t>コウセイシソン</t>
    </rPh>
    <rPh sb="300" eb="302">
      <t>レンケイ</t>
    </rPh>
    <rPh sb="306" eb="310">
      <t>カダイカイケツ</t>
    </rPh>
    <rPh sb="311" eb="312">
      <t>ツト</t>
    </rPh>
    <rPh sb="318" eb="319">
      <t>ヒ</t>
    </rPh>
    <rPh sb="320" eb="321">
      <t>ツヅ</t>
    </rPh>
    <rPh sb="345" eb="347">
      <t>テキセイ</t>
    </rPh>
    <rPh sb="348" eb="352">
      <t>リョウキンセッテイ</t>
    </rPh>
    <rPh sb="354" eb="358">
      <t>ケイエイドリョク</t>
    </rPh>
    <rPh sb="359" eb="360">
      <t>オコナ</t>
    </rPh>
    <rPh sb="367" eb="369">
      <t>ウンエイ</t>
    </rPh>
    <rPh sb="370" eb="371">
      <t>ト</t>
    </rPh>
    <rPh sb="372" eb="37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</si>
</sst>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1.31</c:v>
                </c:pt>
                <c:pt idx="1">
                  <c:v>0.87</c:v>
                </c:pt>
                <c:pt idx="2">
                  <c:v>0.89</c:v>
                </c:pt>
                <c:pt idx="3">
                  <c:v>0.87</c:v>
                </c:pt>
                <c:pt idx="4">
                  <c:v>0.74</c:v>
                </c:pt>
              </c:numCache>
            </c:numRef>
          </c:val>
          <c:extLst>
            <c:ext xmlns:c16="http://schemas.microsoft.com/office/drawing/2014/chart" uri="{C3380CC4-5D6E-409C-BE32-E72D297353CC}">
              <c16:uniqueId val="{00000000-C1FF-4C30-8FC3-E5531FF450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C1FF-4C30-8FC3-E5531FF450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44.83</c:v>
                </c:pt>
                <c:pt idx="1">
                  <c:v>44.31</c:v>
                </c:pt>
                <c:pt idx="2">
                  <c:v>44.42</c:v>
                </c:pt>
                <c:pt idx="3">
                  <c:v>44.42</c:v>
                </c:pt>
                <c:pt idx="4">
                  <c:v>44.04</c:v>
                </c:pt>
              </c:numCache>
            </c:numRef>
          </c:val>
          <c:extLst>
            <c:ext xmlns:c16="http://schemas.microsoft.com/office/drawing/2014/chart" uri="{C3380CC4-5D6E-409C-BE32-E72D297353CC}">
              <c16:uniqueId val="{00000000-9CD2-47D8-BEFD-2B8C6584CB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CD2-47D8-BEFD-2B8C6584CB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91.86</c:v>
                </c:pt>
                <c:pt idx="1">
                  <c:v>91.97</c:v>
                </c:pt>
                <c:pt idx="2">
                  <c:v>90.79</c:v>
                </c:pt>
                <c:pt idx="3">
                  <c:v>88.47</c:v>
                </c:pt>
                <c:pt idx="4">
                  <c:v>88.04</c:v>
                </c:pt>
              </c:numCache>
            </c:numRef>
          </c:val>
          <c:extLst>
            <c:ext xmlns:c16="http://schemas.microsoft.com/office/drawing/2014/chart" uri="{C3380CC4-5D6E-409C-BE32-E72D297353CC}">
              <c16:uniqueId val="{00000000-FDCA-4B66-AF90-D434E67EF8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FDCA-4B66-AF90-D434E67EF8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138.78</c:v>
                </c:pt>
                <c:pt idx="1">
                  <c:v>141.49</c:v>
                </c:pt>
                <c:pt idx="2">
                  <c:v>134.72</c:v>
                </c:pt>
                <c:pt idx="3">
                  <c:v>133.66</c:v>
                </c:pt>
                <c:pt idx="4">
                  <c:v>139.91</c:v>
                </c:pt>
              </c:numCache>
            </c:numRef>
          </c:val>
          <c:extLst>
            <c:ext xmlns:c16="http://schemas.microsoft.com/office/drawing/2014/chart" uri="{C3380CC4-5D6E-409C-BE32-E72D297353CC}">
              <c16:uniqueId val="{00000000-5E4D-452F-BF03-BE075FE06F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E4D-452F-BF03-BE075FE06F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51.13</c:v>
                </c:pt>
                <c:pt idx="1">
                  <c:v>51.99</c:v>
                </c:pt>
                <c:pt idx="2">
                  <c:v>52.34</c:v>
                </c:pt>
                <c:pt idx="3">
                  <c:v>52.67</c:v>
                </c:pt>
                <c:pt idx="4">
                  <c:v>26.42</c:v>
                </c:pt>
              </c:numCache>
            </c:numRef>
          </c:val>
          <c:extLst>
            <c:ext xmlns:c16="http://schemas.microsoft.com/office/drawing/2014/chart" uri="{C3380CC4-5D6E-409C-BE32-E72D297353CC}">
              <c16:uniqueId val="{00000000-794C-40EB-B069-AB77945289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794C-40EB-B069-AB77945289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15.69</c:v>
                </c:pt>
                <c:pt idx="1">
                  <c:v>17.25</c:v>
                </c:pt>
                <c:pt idx="2">
                  <c:v>16.73</c:v>
                </c:pt>
                <c:pt idx="3">
                  <c:v>15.9</c:v>
                </c:pt>
                <c:pt idx="4">
                  <c:v>14.79</c:v>
                </c:pt>
              </c:numCache>
            </c:numRef>
          </c:val>
          <c:extLst>
            <c:ext xmlns:c16="http://schemas.microsoft.com/office/drawing/2014/chart" uri="{C3380CC4-5D6E-409C-BE32-E72D297353CC}">
              <c16:uniqueId val="{00000000-0069-4F86-9A1A-7957D94B150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069-4F86-9A1A-7957D94B150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3E-4DC3-91A0-DEC4170CEED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23E-4DC3-91A0-DEC4170CEED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278.43</c:v>
                </c:pt>
                <c:pt idx="1">
                  <c:v>160.26</c:v>
                </c:pt>
                <c:pt idx="2">
                  <c:v>245.15</c:v>
                </c:pt>
                <c:pt idx="3">
                  <c:v>364.88</c:v>
                </c:pt>
                <c:pt idx="4">
                  <c:v>136.02000000000001</c:v>
                </c:pt>
              </c:numCache>
            </c:numRef>
          </c:val>
          <c:extLst>
            <c:ext xmlns:c16="http://schemas.microsoft.com/office/drawing/2014/chart" uri="{C3380CC4-5D6E-409C-BE32-E72D297353CC}">
              <c16:uniqueId val="{00000000-B4C6-432C-B707-6844F93365F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4C6-432C-B707-6844F93365F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151.91999999999999</c:v>
                </c:pt>
                <c:pt idx="1">
                  <c:v>187.09</c:v>
                </c:pt>
                <c:pt idx="2">
                  <c:v>467.37</c:v>
                </c:pt>
                <c:pt idx="3">
                  <c:v>752.68</c:v>
                </c:pt>
                <c:pt idx="4">
                  <c:v>1004.95</c:v>
                </c:pt>
              </c:numCache>
            </c:numRef>
          </c:val>
          <c:extLst>
            <c:ext xmlns:c16="http://schemas.microsoft.com/office/drawing/2014/chart" uri="{C3380CC4-5D6E-409C-BE32-E72D297353CC}">
              <c16:uniqueId val="{00000000-2B8F-4134-B0F1-8405818284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B8F-4134-B0F1-8405818284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124.36</c:v>
                </c:pt>
                <c:pt idx="1">
                  <c:v>141.29</c:v>
                </c:pt>
                <c:pt idx="2">
                  <c:v>118.91</c:v>
                </c:pt>
                <c:pt idx="3">
                  <c:v>121.31</c:v>
                </c:pt>
                <c:pt idx="4">
                  <c:v>139.61000000000001</c:v>
                </c:pt>
              </c:numCache>
            </c:numRef>
          </c:val>
          <c:extLst>
            <c:ext xmlns:c16="http://schemas.microsoft.com/office/drawing/2014/chart" uri="{C3380CC4-5D6E-409C-BE32-E72D297353CC}">
              <c16:uniqueId val="{00000000-12B1-4933-BADF-EA19CF7716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2B1-4933-BADF-EA19CF7716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116.98</c:v>
                </c:pt>
                <c:pt idx="1">
                  <c:v>113.12</c:v>
                </c:pt>
                <c:pt idx="2">
                  <c:v>118.76</c:v>
                </c:pt>
                <c:pt idx="3">
                  <c:v>120.63</c:v>
                </c:pt>
                <c:pt idx="4">
                  <c:v>115.81</c:v>
                </c:pt>
              </c:numCache>
            </c:numRef>
          </c:val>
          <c:extLst>
            <c:ext xmlns:c16="http://schemas.microsoft.com/office/drawing/2014/chart" uri="{C3380CC4-5D6E-409C-BE32-E72D297353CC}">
              <c16:uniqueId val="{00000000-308A-4FE5-A650-50A0635FE2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08A-4FE5-A650-50A0635FE2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燕・弥彦総合事務組合</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49.14</v>
      </c>
      <c r="J10" s="46"/>
      <c r="K10" s="46"/>
      <c r="L10" s="46"/>
      <c r="M10" s="46"/>
      <c r="N10" s="46"/>
      <c r="O10" s="77"/>
      <c r="P10" s="47">
        <f>データ!$P$6</f>
        <v>99.9</v>
      </c>
      <c r="Q10" s="47"/>
      <c r="R10" s="47"/>
      <c r="S10" s="47"/>
      <c r="T10" s="47"/>
      <c r="U10" s="47"/>
      <c r="V10" s="47"/>
      <c r="W10" s="44">
        <f>データ!$Q$6</f>
        <v>3245</v>
      </c>
      <c r="X10" s="44"/>
      <c r="Y10" s="44"/>
      <c r="Z10" s="44"/>
      <c r="AA10" s="44"/>
      <c r="AB10" s="44"/>
      <c r="AC10" s="44"/>
      <c r="AD10" s="2"/>
      <c r="AE10" s="2"/>
      <c r="AF10" s="2"/>
      <c r="AG10" s="2"/>
      <c r="AH10" s="2"/>
      <c r="AI10" s="2"/>
      <c r="AJ10" s="2"/>
      <c r="AK10" s="2"/>
      <c r="AL10" s="44">
        <f>データ!$U$6</f>
        <v>83039</v>
      </c>
      <c r="AM10" s="44"/>
      <c r="AN10" s="44"/>
      <c r="AO10" s="44"/>
      <c r="AP10" s="44"/>
      <c r="AQ10" s="44"/>
      <c r="AR10" s="44"/>
      <c r="AS10" s="44"/>
      <c r="AT10" s="45">
        <f>データ!$V$6</f>
        <v>122.72</v>
      </c>
      <c r="AU10" s="46"/>
      <c r="AV10" s="46"/>
      <c r="AW10" s="46"/>
      <c r="AX10" s="46"/>
      <c r="AY10" s="46"/>
      <c r="AZ10" s="46"/>
      <c r="BA10" s="46"/>
      <c r="BB10" s="47">
        <f>データ!$W$6</f>
        <v>676.65</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108</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EDSHnfw855g4Mj85ixocExA3nFD4afb7Pe2/YVTXuBUYgSNxI3z29Ff0c3tMlj2/YPURUN+REpPQMZ9lSr+Rg==" saltValue="6BNsnLubGP+mQLVB8Glp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159000</v>
      </c>
      <c r="D6" s="20">
        <f t="shared" si="3"/>
        <v>46</v>
      </c>
      <c r="E6" s="20">
        <f t="shared" si="3"/>
        <v>1</v>
      </c>
      <c r="F6" s="20">
        <f t="shared" si="3"/>
        <v>0</v>
      </c>
      <c r="G6" s="20">
        <f t="shared" si="3"/>
        <v>1</v>
      </c>
      <c r="H6" s="20" t="str">
        <f t="shared" si="3"/>
        <v>新潟県　燕・弥彦総合事務組合</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49.14</v>
      </c>
      <c r="P6" s="21">
        <f t="shared" si="3"/>
        <v>99.9</v>
      </c>
      <c r="Q6" s="21">
        <f t="shared" si="3"/>
        <v>3245</v>
      </c>
      <c r="R6" s="21" t="str">
        <f t="shared" si="3"/>
        <v>-</v>
      </c>
      <c r="S6" s="21" t="str">
        <f t="shared" si="3"/>
        <v>-</v>
      </c>
      <c r="T6" s="21" t="str">
        <f t="shared" si="3"/>
        <v>-</v>
      </c>
      <c r="U6" s="21">
        <f t="shared" si="3"/>
        <v>83039</v>
      </c>
      <c r="V6" s="21">
        <f t="shared" si="3"/>
        <v>122.72</v>
      </c>
      <c r="W6" s="21">
        <f t="shared" si="3"/>
        <v>676.65</v>
      </c>
      <c r="X6" s="22">
        <f>IF(X7="",NA(),X7)</f>
        <v>138.78</v>
      </c>
      <c r="Y6" s="22">
        <f t="shared" ref="Y6:AG6" si="4">IF(Y7="",NA(),Y7)</f>
        <v>141.49</v>
      </c>
      <c r="Z6" s="22">
        <f t="shared" si="4"/>
        <v>134.72</v>
      </c>
      <c r="AA6" s="22">
        <f t="shared" si="4"/>
        <v>133.66</v>
      </c>
      <c r="AB6" s="22">
        <f t="shared" si="4"/>
        <v>139.91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278.43</v>
      </c>
      <c r="AU6" s="22">
        <f t="shared" ref="AU6:BC6" si="6">IF(AU7="",NA(),AU7)</f>
        <v>160.26</v>
      </c>
      <c r="AV6" s="22">
        <f t="shared" si="6"/>
        <v>245.15</v>
      </c>
      <c r="AW6" s="22">
        <f t="shared" si="6"/>
        <v>364.88</v>
      </c>
      <c r="AX6" s="22">
        <f t="shared" si="6"/>
        <v>136.02000000000001</v>
      </c>
      <c r="AY6" s="22">
        <f t="shared" si="6"/>
        <v>350.79</v>
      </c>
      <c r="AZ6" s="22">
        <f t="shared" si="6"/>
        <v>354.57</v>
      </c>
      <c r="BA6" s="22">
        <f t="shared" si="6"/>
        <v>357.74</v>
      </c>
      <c r="BB6" s="22">
        <f t="shared" si="6"/>
        <v>344.88</v>
      </c>
      <c r="BC6" s="22">
        <f t="shared" si="6"/>
        <v>326.02</v>
      </c>
      <c r="BD6" s="21" t="str">
        <f>IF(BD7="","",IF(BD7="-","【-】","【"&amp;SUBSTITUTE(TEXT(BD7,"#,##0.00"),"-","△")&amp;"】"))</f>
        <v>【239.69】</v>
      </c>
      <c r="BE6" s="22">
        <f>IF(BE7="",NA(),BE7)</f>
        <v>151.91999999999999</v>
      </c>
      <c r="BF6" s="22">
        <f t="shared" ref="BF6:BN6" si="7">IF(BF7="",NA(),BF7)</f>
        <v>187.09</v>
      </c>
      <c r="BG6" s="22">
        <f t="shared" si="7"/>
        <v>467.37</v>
      </c>
      <c r="BH6" s="22">
        <f t="shared" si="7"/>
        <v>752.68</v>
      </c>
      <c r="BI6" s="22">
        <f t="shared" si="7"/>
        <v>1004.95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124.36</v>
      </c>
      <c r="BQ6" s="22">
        <f t="shared" ref="BQ6:BY6" si="8">IF(BQ7="",NA(),BQ7)</f>
        <v>141.29</v>
      </c>
      <c r="BR6" s="22">
        <f t="shared" si="8"/>
        <v>118.91</v>
      </c>
      <c r="BS6" s="22">
        <f t="shared" si="8"/>
        <v>121.31</v>
      </c>
      <c r="BT6" s="22">
        <f t="shared" si="8"/>
        <v>139.61000000000001</v>
      </c>
      <c r="BU6" s="22">
        <f t="shared" si="8"/>
        <v>100.85</v>
      </c>
      <c r="BV6" s="22">
        <f t="shared" si="8"/>
        <v>103.79</v>
      </c>
      <c r="BW6" s="22">
        <f t="shared" si="8"/>
        <v>98.3</v>
      </c>
      <c r="BX6" s="22">
        <f t="shared" si="8"/>
        <v>98.89</v>
      </c>
      <c r="BY6" s="22">
        <f t="shared" si="8"/>
        <v>99.25</v>
      </c>
      <c r="BZ6" s="21" t="str">
        <f>IF(BZ7="","",IF(BZ7="-","【-】","【"&amp;SUBSTITUTE(TEXT(BZ7,"#,##0.00"),"-","△")&amp;"】"))</f>
        <v>【97.59】</v>
      </c>
      <c r="CA6" s="22">
        <f>IF(CA7="",NA(),CA7)</f>
        <v>116.98</v>
      </c>
      <c r="CB6" s="22">
        <f t="shared" ref="CB6:CJ6" si="9">IF(CB7="",NA(),CB7)</f>
        <v>113.12</v>
      </c>
      <c r="CC6" s="22">
        <f t="shared" si="9"/>
        <v>118.76</v>
      </c>
      <c r="CD6" s="22">
        <f t="shared" si="9"/>
        <v>120.63</v>
      </c>
      <c r="CE6" s="22">
        <f t="shared" si="9"/>
        <v>115.81</v>
      </c>
      <c r="CF6" s="22">
        <f t="shared" si="9"/>
        <v>167.1</v>
      </c>
      <c r="CG6" s="22">
        <f t="shared" si="9"/>
        <v>167.86</v>
      </c>
      <c r="CH6" s="22">
        <f t="shared" si="9"/>
        <v>173.68</v>
      </c>
      <c r="CI6" s="22">
        <f t="shared" si="9"/>
        <v>174.52</v>
      </c>
      <c r="CJ6" s="22">
        <f t="shared" si="9"/>
        <v>178.92</v>
      </c>
      <c r="CK6" s="21" t="str">
        <f>IF(CK7="","",IF(CK7="-","【-】","【"&amp;SUBSTITUTE(TEXT(CK7,"#,##0.00"),"-","△")&amp;"】"))</f>
        <v>【181.66】</v>
      </c>
      <c r="CL6" s="22">
        <f>IF(CL7="",NA(),CL7)</f>
        <v>44.83</v>
      </c>
      <c r="CM6" s="22">
        <f t="shared" ref="CM6:CU6" si="10">IF(CM7="",NA(),CM7)</f>
        <v>44.31</v>
      </c>
      <c r="CN6" s="22">
        <f t="shared" si="10"/>
        <v>44.42</v>
      </c>
      <c r="CO6" s="22">
        <f t="shared" si="10"/>
        <v>44.42</v>
      </c>
      <c r="CP6" s="22">
        <f t="shared" si="10"/>
        <v>44.04</v>
      </c>
      <c r="CQ6" s="22">
        <f t="shared" si="10"/>
        <v>59.91</v>
      </c>
      <c r="CR6" s="22">
        <f t="shared" si="10"/>
        <v>59.4</v>
      </c>
      <c r="CS6" s="22">
        <f t="shared" si="10"/>
        <v>59.24</v>
      </c>
      <c r="CT6" s="22">
        <f t="shared" si="10"/>
        <v>58.77</v>
      </c>
      <c r="CU6" s="22">
        <f t="shared" si="10"/>
        <v>59.17</v>
      </c>
      <c r="CV6" s="21" t="str">
        <f>IF(CV7="","",IF(CV7="-","【-】","【"&amp;SUBSTITUTE(TEXT(CV7,"#,##0.00"),"-","△")&amp;"】"))</f>
        <v>【60.21】</v>
      </c>
      <c r="CW6" s="22">
        <f>IF(CW7="",NA(),CW7)</f>
        <v>91.86</v>
      </c>
      <c r="CX6" s="22">
        <f t="shared" ref="CX6:DF6" si="11">IF(CX7="",NA(),CX7)</f>
        <v>91.97</v>
      </c>
      <c r="CY6" s="22">
        <f t="shared" si="11"/>
        <v>90.79</v>
      </c>
      <c r="CZ6" s="22">
        <f t="shared" si="11"/>
        <v>88.47</v>
      </c>
      <c r="DA6" s="22">
        <f t="shared" si="11"/>
        <v>88.04</v>
      </c>
      <c r="DB6" s="22">
        <f t="shared" si="11"/>
        <v>87.26</v>
      </c>
      <c r="DC6" s="22">
        <f t="shared" si="11"/>
        <v>87.57</v>
      </c>
      <c r="DD6" s="22">
        <f t="shared" si="11"/>
        <v>87.26</v>
      </c>
      <c r="DE6" s="22">
        <f t="shared" si="11"/>
        <v>86.95</v>
      </c>
      <c r="DF6" s="22">
        <f t="shared" si="11"/>
        <v>86.58</v>
      </c>
      <c r="DG6" s="21" t="str">
        <f>IF(DG7="","",IF(DG7="-","【-】","【"&amp;SUBSTITUTE(TEXT(DG7,"#,##0.00"),"-","△")&amp;"】"))</f>
        <v>【89.21】</v>
      </c>
      <c r="DH6" s="22">
        <f>IF(DH7="",NA(),DH7)</f>
        <v>51.13</v>
      </c>
      <c r="DI6" s="22">
        <f t="shared" ref="DI6:DQ6" si="12">IF(DI7="",NA(),DI7)</f>
        <v>51.99</v>
      </c>
      <c r="DJ6" s="22">
        <f t="shared" si="12"/>
        <v>52.34</v>
      </c>
      <c r="DK6" s="22">
        <f t="shared" si="12"/>
        <v>52.67</v>
      </c>
      <c r="DL6" s="22">
        <f t="shared" si="12"/>
        <v>26.42</v>
      </c>
      <c r="DM6" s="22">
        <f t="shared" si="12"/>
        <v>49.2</v>
      </c>
      <c r="DN6" s="22">
        <f t="shared" si="12"/>
        <v>50.01</v>
      </c>
      <c r="DO6" s="22">
        <f t="shared" si="12"/>
        <v>50.99</v>
      </c>
      <c r="DP6" s="22">
        <f t="shared" si="12"/>
        <v>51.79</v>
      </c>
      <c r="DQ6" s="22">
        <f t="shared" si="12"/>
        <v>52.02</v>
      </c>
      <c r="DR6" s="21" t="str">
        <f>IF(DR7="","",IF(DR7="-","【-】","【"&amp;SUBSTITUTE(TEXT(DR7,"#,##0.00"),"-","△")&amp;"】"))</f>
        <v>【52.41】</v>
      </c>
      <c r="DS6" s="22">
        <f>IF(DS7="",NA(),DS7)</f>
        <v>15.69</v>
      </c>
      <c r="DT6" s="22">
        <f t="shared" ref="DT6:EB6" si="13">IF(DT7="",NA(),DT7)</f>
        <v>17.25</v>
      </c>
      <c r="DU6" s="22">
        <f t="shared" si="13"/>
        <v>16.73</v>
      </c>
      <c r="DV6" s="22">
        <f t="shared" si="13"/>
        <v>15.9</v>
      </c>
      <c r="DW6" s="22">
        <f t="shared" si="13"/>
        <v>14.79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1.31</v>
      </c>
      <c r="EE6" s="22">
        <f t="shared" ref="EE6:EM6" si="14">IF(EE7="",NA(),EE7)</f>
        <v>0.87</v>
      </c>
      <c r="EF6" s="22">
        <f t="shared" si="14"/>
        <v>0.89</v>
      </c>
      <c r="EG6" s="22">
        <f t="shared" si="14"/>
        <v>0.87</v>
      </c>
      <c r="EH6" s="22">
        <f t="shared" si="14"/>
        <v>0.74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159000</v>
      </c>
      <c r="D7" s="24">
        <v>46</v>
      </c>
      <c r="E7" s="24">
        <v>1</v>
      </c>
      <c r="F7" s="24">
        <v>0</v>
      </c>
      <c r="G7" s="24">
        <v>1</v>
      </c>
      <c r="H7" s="24" t="s">
        <v>92</v>
      </c>
      <c r="I7" s="24" t="s">
        <v>93</v>
      </c>
      <c r="J7" s="24" t="s">
        <v>94</v>
      </c>
      <c r="K7" s="24" t="s">
        <v>95</v>
      </c>
      <c r="L7" s="24" t="s">
        <v>96</v>
      </c>
      <c r="M7" s="24" t="s">
        <v>97</v>
      </c>
      <c r="N7" s="25" t="s">
        <v>98</v>
      </c>
      <c r="O7" s="25">
        <v>49.14</v>
      </c>
      <c r="P7" s="25">
        <v>99.9</v>
      </c>
      <c r="Q7" s="25">
        <v>3245</v>
      </c>
      <c r="R7" s="25" t="s">
        <v>98</v>
      </c>
      <c r="S7" s="25" t="s">
        <v>98</v>
      </c>
      <c r="T7" s="25" t="s">
        <v>98</v>
      </c>
      <c r="U7" s="25">
        <v>83039</v>
      </c>
      <c r="V7" s="25">
        <v>122.72</v>
      </c>
      <c r="W7" s="25">
        <v>676.65</v>
      </c>
      <c r="X7" s="25">
        <v>138.78</v>
      </c>
      <c r="Y7" s="25">
        <v>141.49</v>
      </c>
      <c r="Z7" s="25">
        <v>134.72</v>
      </c>
      <c r="AA7" s="25">
        <v>133.66</v>
      </c>
      <c r="AB7" s="25">
        <v>139.91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278.43</v>
      </c>
      <c r="AU7" s="25">
        <v>160.26</v>
      </c>
      <c r="AV7" s="25">
        <v>245.15</v>
      </c>
      <c r="AW7" s="25">
        <v>364.88</v>
      </c>
      <c r="AX7" s="25">
        <v>136.02000000000001</v>
      </c>
      <c r="AY7" s="25">
        <v>350.79</v>
      </c>
      <c r="AZ7" s="25">
        <v>354.57</v>
      </c>
      <c r="BA7" s="25">
        <v>357.74</v>
      </c>
      <c r="BB7" s="25">
        <v>344.88</v>
      </c>
      <c r="BC7" s="25">
        <v>326.02</v>
      </c>
      <c r="BD7" s="25">
        <v>239.69</v>
      </c>
      <c r="BE7" s="25">
        <v>151.91999999999999</v>
      </c>
      <c r="BF7" s="25">
        <v>187.09</v>
      </c>
      <c r="BG7" s="25">
        <v>467.37</v>
      </c>
      <c r="BH7" s="25">
        <v>752.68</v>
      </c>
      <c r="BI7" s="25">
        <v>1004.95</v>
      </c>
      <c r="BJ7" s="25">
        <v>322.92</v>
      </c>
      <c r="BK7" s="25">
        <v>303.45999999999998</v>
      </c>
      <c r="BL7" s="25">
        <v>307.27999999999997</v>
      </c>
      <c r="BM7" s="25">
        <v>304.02</v>
      </c>
      <c r="BN7" s="25">
        <v>300.54000000000002</v>
      </c>
      <c r="BO7" s="25">
        <v>264.86</v>
      </c>
      <c r="BP7" s="25">
        <v>124.36</v>
      </c>
      <c r="BQ7" s="25">
        <v>141.29</v>
      </c>
      <c r="BR7" s="25">
        <v>118.91</v>
      </c>
      <c r="BS7" s="25">
        <v>121.31</v>
      </c>
      <c r="BT7" s="25">
        <v>139.61000000000001</v>
      </c>
      <c r="BU7" s="25">
        <v>100.85</v>
      </c>
      <c r="BV7" s="25">
        <v>103.79</v>
      </c>
      <c r="BW7" s="25">
        <v>98.3</v>
      </c>
      <c r="BX7" s="25">
        <v>98.89</v>
      </c>
      <c r="BY7" s="25">
        <v>99.25</v>
      </c>
      <c r="BZ7" s="25">
        <v>97.59</v>
      </c>
      <c r="CA7" s="25">
        <v>116.98</v>
      </c>
      <c r="CB7" s="25">
        <v>113.12</v>
      </c>
      <c r="CC7" s="25">
        <v>118.76</v>
      </c>
      <c r="CD7" s="25">
        <v>120.63</v>
      </c>
      <c r="CE7" s="25">
        <v>115.81</v>
      </c>
      <c r="CF7" s="25">
        <v>167.1</v>
      </c>
      <c r="CG7" s="25">
        <v>167.86</v>
      </c>
      <c r="CH7" s="25">
        <v>173.68</v>
      </c>
      <c r="CI7" s="25">
        <v>174.52</v>
      </c>
      <c r="CJ7" s="25">
        <v>178.92</v>
      </c>
      <c r="CK7" s="25">
        <v>181.66</v>
      </c>
      <c r="CL7" s="25">
        <v>44.83</v>
      </c>
      <c r="CM7" s="25">
        <v>44.31</v>
      </c>
      <c r="CN7" s="25">
        <v>44.42</v>
      </c>
      <c r="CO7" s="25">
        <v>44.42</v>
      </c>
      <c r="CP7" s="25">
        <v>44.04</v>
      </c>
      <c r="CQ7" s="25">
        <v>59.91</v>
      </c>
      <c r="CR7" s="25">
        <v>59.4</v>
      </c>
      <c r="CS7" s="25">
        <v>59.24</v>
      </c>
      <c r="CT7" s="25">
        <v>58.77</v>
      </c>
      <c r="CU7" s="25">
        <v>59.17</v>
      </c>
      <c r="CV7" s="25">
        <v>60.21</v>
      </c>
      <c r="CW7" s="25">
        <v>91.86</v>
      </c>
      <c r="CX7" s="25">
        <v>91.97</v>
      </c>
      <c r="CY7" s="25">
        <v>90.79</v>
      </c>
      <c r="CZ7" s="25">
        <v>88.47</v>
      </c>
      <c r="DA7" s="25">
        <v>88.04</v>
      </c>
      <c r="DB7" s="25">
        <v>87.26</v>
      </c>
      <c r="DC7" s="25">
        <v>87.57</v>
      </c>
      <c r="DD7" s="25">
        <v>87.26</v>
      </c>
      <c r="DE7" s="25">
        <v>86.95</v>
      </c>
      <c r="DF7" s="25">
        <v>86.58</v>
      </c>
      <c r="DG7" s="25">
        <v>89.21</v>
      </c>
      <c r="DH7" s="25">
        <v>51.13</v>
      </c>
      <c r="DI7" s="25">
        <v>51.99</v>
      </c>
      <c r="DJ7" s="25">
        <v>52.34</v>
      </c>
      <c r="DK7" s="25">
        <v>52.67</v>
      </c>
      <c r="DL7" s="25">
        <v>26.42</v>
      </c>
      <c r="DM7" s="25">
        <v>49.2</v>
      </c>
      <c r="DN7" s="25">
        <v>50.01</v>
      </c>
      <c r="DO7" s="25">
        <v>50.99</v>
      </c>
      <c r="DP7" s="25">
        <v>51.79</v>
      </c>
      <c r="DQ7" s="25">
        <v>52.02</v>
      </c>
      <c r="DR7" s="25">
        <v>52.41</v>
      </c>
      <c r="DS7" s="25">
        <v>15.69</v>
      </c>
      <c r="DT7" s="25">
        <v>17.25</v>
      </c>
      <c r="DU7" s="25">
        <v>16.73</v>
      </c>
      <c r="DV7" s="25">
        <v>15.9</v>
      </c>
      <c r="DW7" s="25">
        <v>14.79</v>
      </c>
      <c r="DX7" s="25">
        <v>18.329999999999998</v>
      </c>
      <c r="DY7" s="25">
        <v>20.27</v>
      </c>
      <c r="DZ7" s="25">
        <v>21.69</v>
      </c>
      <c r="EA7" s="25">
        <v>23.19</v>
      </c>
      <c r="EB7" s="25">
        <v>24.61</v>
      </c>
      <c r="EC7" s="25">
        <v>26.78</v>
      </c>
      <c r="ED7" s="25">
        <v>1.31</v>
      </c>
      <c r="EE7" s="25">
        <v>0.87</v>
      </c>
      <c r="EF7" s="25">
        <v>0.89</v>
      </c>
      <c r="EG7" s="25">
        <v>0.87</v>
      </c>
      <c r="EH7" s="25">
        <v>0.74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矢部　孝太</cp:lastModifiedBy>
  <cp:lastPrinted>2026-02-19T00:52:01Z</cp:lastPrinted>
  <dcterms:modified xsi:type="dcterms:W3CDTF">2026-02-19T00:53:17Z</dcterms:modified>
</cp:coreProperties>
</file>